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JenniferChang\NAWA Dropbox\Jennifer Chang\WN-shared\Learning\Planning\_TOOLKITS\WiN\Resources\Overtime Salary Threshold\"/>
    </mc:Choice>
  </mc:AlternateContent>
  <xr:revisionPtr revIDLastSave="0" documentId="13_ncr:1_{91BF4900-E8CE-4C7F-B1FB-90A2E00F2173}" xr6:coauthVersionLast="47" xr6:coauthVersionMax="47" xr10:uidLastSave="{00000000-0000-0000-0000-000000000000}"/>
  <bookViews>
    <workbookView xWindow="-110" yWindow="-110" windowWidth="19420" windowHeight="11620" xr2:uid="{61893E02-ABE5-C841-AD53-2D2D093DC7FC}"/>
  </bookViews>
  <sheets>
    <sheet name="Intro &amp; Instructions" sheetId="1" r:id="rId1"/>
    <sheet name="Rates Table" sheetId="4" r:id="rId2"/>
    <sheet name="&lt;50 employees" sheetId="2" state="hidden" r:id="rId3"/>
    <sheet name="Salary-Exempt" sheetId="6" r:id="rId4"/>
    <sheet name="Overtime Expense Estimations" sheetId="7" r:id="rId5"/>
    <sheet name="Summary"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5" i="6" l="1"/>
  <c r="E6" i="5" l="1"/>
  <c r="E6" i="7"/>
  <c r="D10" i="6"/>
  <c r="D6" i="6"/>
  <c r="C71" i="7" l="1"/>
  <c r="C105" i="7"/>
  <c r="C95" i="7"/>
  <c r="C9" i="7"/>
  <c r="C11" i="7"/>
  <c r="M10" i="7" l="1"/>
  <c r="K10" i="7"/>
  <c r="E10" i="7"/>
  <c r="C107" i="7"/>
  <c r="E110" i="6"/>
  <c r="G110" i="6"/>
  <c r="C69" i="7"/>
  <c r="C73" i="7"/>
  <c r="C75" i="7"/>
  <c r="C77" i="7"/>
  <c r="C79" i="7"/>
  <c r="C81" i="7"/>
  <c r="C83" i="7"/>
  <c r="C85" i="7"/>
  <c r="C87" i="7"/>
  <c r="C89" i="7"/>
  <c r="C91" i="7"/>
  <c r="C93" i="7"/>
  <c r="C97" i="7"/>
  <c r="C99" i="7"/>
  <c r="C101" i="7"/>
  <c r="C103" i="7"/>
  <c r="T108" i="6"/>
  <c r="T107" i="6"/>
  <c r="T106" i="6"/>
  <c r="T105"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70" i="6"/>
  <c r="T69" i="6"/>
  <c r="R108" i="6"/>
  <c r="R107" i="6"/>
  <c r="R106" i="6"/>
  <c r="R105" i="6"/>
  <c r="R104" i="6"/>
  <c r="R103" i="6"/>
  <c r="R102" i="6"/>
  <c r="R101" i="6"/>
  <c r="R100" i="6"/>
  <c r="R99" i="6"/>
  <c r="R98" i="6"/>
  <c r="R97" i="6"/>
  <c r="R96" i="6"/>
  <c r="R95" i="6"/>
  <c r="R94" i="6"/>
  <c r="R93" i="6"/>
  <c r="R92" i="6"/>
  <c r="R91" i="6"/>
  <c r="R90" i="6"/>
  <c r="R89" i="6"/>
  <c r="R88" i="6"/>
  <c r="R87" i="6"/>
  <c r="R86" i="6"/>
  <c r="R85" i="6"/>
  <c r="R84" i="6"/>
  <c r="R83" i="6"/>
  <c r="R82" i="6"/>
  <c r="R81" i="6"/>
  <c r="R80" i="6"/>
  <c r="R79" i="6"/>
  <c r="R78" i="6"/>
  <c r="R77" i="6"/>
  <c r="R76" i="6"/>
  <c r="R75" i="6"/>
  <c r="R74" i="6"/>
  <c r="R73" i="6"/>
  <c r="R72" i="6"/>
  <c r="R71" i="6"/>
  <c r="R70" i="6"/>
  <c r="R69" i="6"/>
  <c r="P108" i="6"/>
  <c r="P107" i="6"/>
  <c r="P106" i="6"/>
  <c r="P105" i="6"/>
  <c r="P104" i="6"/>
  <c r="P103" i="6"/>
  <c r="P102" i="6"/>
  <c r="P101" i="6"/>
  <c r="P100" i="6"/>
  <c r="P99" i="6"/>
  <c r="P98" i="6"/>
  <c r="P97" i="6"/>
  <c r="P96" i="6"/>
  <c r="P95" i="6"/>
  <c r="P94" i="6"/>
  <c r="P93" i="6"/>
  <c r="P92" i="6"/>
  <c r="P91" i="6"/>
  <c r="P90" i="6"/>
  <c r="P89" i="6"/>
  <c r="P88" i="6"/>
  <c r="P87" i="6"/>
  <c r="P86" i="6"/>
  <c r="P85" i="6"/>
  <c r="P84" i="6"/>
  <c r="P83" i="6"/>
  <c r="P82" i="6"/>
  <c r="P81" i="6"/>
  <c r="P80" i="6"/>
  <c r="P79" i="6"/>
  <c r="P78" i="6"/>
  <c r="P77" i="6"/>
  <c r="P76" i="6"/>
  <c r="P75" i="6"/>
  <c r="P74" i="6"/>
  <c r="P73" i="6"/>
  <c r="P72" i="6"/>
  <c r="P71" i="6"/>
  <c r="P70" i="6"/>
  <c r="P6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70" i="6"/>
  <c r="N6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D108" i="6"/>
  <c r="D107" i="6"/>
  <c r="D106"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Q94" i="7" l="1"/>
  <c r="O94" i="7"/>
  <c r="C13" i="7"/>
  <c r="C15" i="7"/>
  <c r="C17" i="7"/>
  <c r="C19" i="7"/>
  <c r="C21" i="7"/>
  <c r="C23" i="7" l="1"/>
  <c r="C25" i="7"/>
  <c r="C27" i="7"/>
  <c r="C29" i="7"/>
  <c r="C31" i="7"/>
  <c r="C33" i="7"/>
  <c r="C35" i="7"/>
  <c r="C37" i="7"/>
  <c r="C39" i="7"/>
  <c r="C41" i="7"/>
  <c r="C43" i="7"/>
  <c r="C45" i="7"/>
  <c r="C47" i="7"/>
  <c r="C49" i="7"/>
  <c r="C51" i="7"/>
  <c r="C53" i="7"/>
  <c r="C55" i="7"/>
  <c r="C57" i="7"/>
  <c r="C59" i="7"/>
  <c r="C61" i="7"/>
  <c r="C63" i="7"/>
  <c r="C65" i="7"/>
  <c r="C67" i="7"/>
  <c r="I12" i="4" l="1"/>
  <c r="Z12" i="4"/>
  <c r="B12" i="4"/>
  <c r="D13" i="6" s="1"/>
  <c r="X12" i="4"/>
  <c r="D68" i="6"/>
  <c r="D66" i="6"/>
  <c r="D24" i="6"/>
  <c r="D26" i="6"/>
  <c r="D28" i="6"/>
  <c r="D30" i="6"/>
  <c r="D32" i="6"/>
  <c r="D34" i="6"/>
  <c r="D36" i="6"/>
  <c r="D38" i="6"/>
  <c r="D40" i="6"/>
  <c r="D42" i="6"/>
  <c r="D44" i="6"/>
  <c r="D46" i="6"/>
  <c r="D48" i="6"/>
  <c r="D50" i="6"/>
  <c r="D52" i="6"/>
  <c r="D53" i="6"/>
  <c r="F53" i="6"/>
  <c r="H53" i="6"/>
  <c r="J53" i="6"/>
  <c r="L53" i="6"/>
  <c r="N53" i="6"/>
  <c r="P53" i="6"/>
  <c r="R53" i="6"/>
  <c r="T53" i="6"/>
  <c r="D54" i="6"/>
  <c r="F54" i="6"/>
  <c r="H54" i="6"/>
  <c r="J54" i="6"/>
  <c r="L54" i="6"/>
  <c r="N54" i="6"/>
  <c r="P54" i="6"/>
  <c r="R54" i="6"/>
  <c r="T54" i="6"/>
  <c r="D55" i="6"/>
  <c r="F55" i="6"/>
  <c r="H55" i="6"/>
  <c r="J55" i="6"/>
  <c r="L55" i="6"/>
  <c r="N55" i="6"/>
  <c r="P55" i="6"/>
  <c r="R55" i="6"/>
  <c r="T55" i="6"/>
  <c r="D56" i="6"/>
  <c r="F56" i="6"/>
  <c r="H56" i="6"/>
  <c r="J56" i="6"/>
  <c r="L56" i="6"/>
  <c r="N56" i="6"/>
  <c r="P56" i="6"/>
  <c r="R56" i="6"/>
  <c r="T56" i="6"/>
  <c r="D57" i="6"/>
  <c r="F57" i="6"/>
  <c r="H57" i="6"/>
  <c r="J57" i="6"/>
  <c r="L57" i="6"/>
  <c r="N57" i="6"/>
  <c r="P57" i="6"/>
  <c r="R57" i="6"/>
  <c r="T57" i="6"/>
  <c r="D58" i="6"/>
  <c r="F58" i="6"/>
  <c r="H58" i="6"/>
  <c r="J58" i="6"/>
  <c r="L58" i="6"/>
  <c r="N58" i="6"/>
  <c r="P58" i="6"/>
  <c r="R58" i="6"/>
  <c r="T58" i="6"/>
  <c r="D59" i="6"/>
  <c r="F59" i="6"/>
  <c r="H59" i="6"/>
  <c r="J59" i="6"/>
  <c r="L59" i="6"/>
  <c r="N59" i="6"/>
  <c r="P59" i="6"/>
  <c r="R59" i="6"/>
  <c r="T59" i="6"/>
  <c r="D60" i="6"/>
  <c r="F60" i="6"/>
  <c r="H60" i="6"/>
  <c r="J60" i="6"/>
  <c r="L60" i="6"/>
  <c r="N60" i="6"/>
  <c r="P60" i="6"/>
  <c r="R60" i="6"/>
  <c r="T60" i="6"/>
  <c r="D61" i="6"/>
  <c r="F61" i="6"/>
  <c r="H61" i="6"/>
  <c r="J61" i="6"/>
  <c r="L61" i="6"/>
  <c r="N61" i="6"/>
  <c r="P61" i="6"/>
  <c r="R61" i="6"/>
  <c r="T61" i="6"/>
  <c r="D62" i="6"/>
  <c r="F62" i="6"/>
  <c r="H62" i="6"/>
  <c r="J62" i="6"/>
  <c r="L62" i="6"/>
  <c r="N62" i="6"/>
  <c r="P62" i="6"/>
  <c r="R62" i="6"/>
  <c r="T62" i="6"/>
  <c r="D64" i="6"/>
  <c r="F67" i="6"/>
  <c r="F23" i="6"/>
  <c r="F25" i="6"/>
  <c r="F27" i="6"/>
  <c r="F29" i="6"/>
  <c r="F31" i="6"/>
  <c r="F33" i="6"/>
  <c r="F35" i="6"/>
  <c r="F37" i="6"/>
  <c r="F39" i="6"/>
  <c r="F41" i="6"/>
  <c r="F43" i="6"/>
  <c r="F45" i="6"/>
  <c r="F47" i="6"/>
  <c r="F49" i="6"/>
  <c r="F51" i="6"/>
  <c r="F63" i="6"/>
  <c r="F65" i="6"/>
  <c r="D67" i="6"/>
  <c r="D51" i="6"/>
  <c r="D9" i="6"/>
  <c r="D11" i="6"/>
  <c r="D17" i="6"/>
  <c r="D19" i="6"/>
  <c r="D23" i="6"/>
  <c r="D25" i="6"/>
  <c r="D27" i="6"/>
  <c r="D29" i="6"/>
  <c r="D31" i="6"/>
  <c r="D33" i="6"/>
  <c r="D35" i="6"/>
  <c r="D37" i="6"/>
  <c r="D39" i="6"/>
  <c r="D41" i="6"/>
  <c r="D43" i="6"/>
  <c r="D45" i="6"/>
  <c r="D47" i="6"/>
  <c r="D49" i="6"/>
  <c r="D63" i="6"/>
  <c r="D65" i="6"/>
  <c r="D15" i="6" l="1"/>
  <c r="D21" i="6"/>
  <c r="I70" i="7"/>
  <c r="I10" i="7"/>
  <c r="I90" i="7"/>
  <c r="I96" i="7"/>
  <c r="I84" i="7"/>
  <c r="I88" i="7"/>
  <c r="I86" i="7"/>
  <c r="I100" i="7"/>
  <c r="I102" i="7"/>
  <c r="I82" i="7"/>
  <c r="I76" i="7"/>
  <c r="I80" i="7"/>
  <c r="I98" i="7"/>
  <c r="I92" i="7"/>
  <c r="I104" i="7"/>
  <c r="I94" i="7"/>
  <c r="I74" i="7"/>
  <c r="I106" i="7"/>
  <c r="I108" i="7"/>
  <c r="I78" i="7"/>
  <c r="I72" i="7"/>
  <c r="S108" i="7"/>
  <c r="S92" i="7"/>
  <c r="S100" i="7"/>
  <c r="S76" i="7"/>
  <c r="S74" i="7"/>
  <c r="S78" i="7"/>
  <c r="S70" i="7"/>
  <c r="S106" i="7"/>
  <c r="S90" i="7"/>
  <c r="S84" i="7"/>
  <c r="S86" i="7"/>
  <c r="S80" i="7"/>
  <c r="S98" i="7"/>
  <c r="S94" i="7"/>
  <c r="S88" i="7"/>
  <c r="S82" i="7"/>
  <c r="S102" i="7"/>
  <c r="S96" i="7"/>
  <c r="S72" i="7"/>
  <c r="S104" i="7"/>
  <c r="S40" i="7"/>
  <c r="D5" i="6"/>
  <c r="F111" i="7" l="1"/>
  <c r="F112" i="7" s="1"/>
  <c r="H111" i="7"/>
  <c r="H112" i="7" s="1"/>
  <c r="S12" i="7"/>
  <c r="S26" i="7"/>
  <c r="S58" i="7"/>
  <c r="S10" i="7"/>
  <c r="J111" i="7" l="1"/>
  <c r="J112" i="7" s="1"/>
  <c r="L111" i="7" l="1"/>
  <c r="L112" i="7" s="1"/>
  <c r="G113" i="6"/>
  <c r="I110" i="6"/>
  <c r="I113" i="6" s="1"/>
  <c r="K110" i="6"/>
  <c r="K113" i="6" s="1"/>
  <c r="M110" i="6"/>
  <c r="M113" i="6" s="1"/>
  <c r="O110" i="6"/>
  <c r="O113" i="6" s="1"/>
  <c r="Q110" i="6"/>
  <c r="Q113" i="6" s="1"/>
  <c r="S110" i="6"/>
  <c r="S113" i="6" s="1"/>
  <c r="E113" i="6"/>
  <c r="T68" i="6"/>
  <c r="T67" i="6"/>
  <c r="T66" i="6"/>
  <c r="T65" i="6"/>
  <c r="T64" i="6"/>
  <c r="T63" i="6"/>
  <c r="T52" i="6"/>
  <c r="T51" i="6"/>
  <c r="T50" i="6"/>
  <c r="T49" i="6"/>
  <c r="T48" i="6"/>
  <c r="T47" i="6"/>
  <c r="T46" i="6"/>
  <c r="T45" i="6"/>
  <c r="T44" i="6"/>
  <c r="T43" i="6"/>
  <c r="T42" i="6"/>
  <c r="T41" i="6"/>
  <c r="T40" i="6"/>
  <c r="T39" i="6"/>
  <c r="T38" i="6"/>
  <c r="T37" i="6"/>
  <c r="T36" i="6"/>
  <c r="T35" i="6"/>
  <c r="T34" i="6"/>
  <c r="T33" i="6"/>
  <c r="T32" i="6"/>
  <c r="T31" i="6"/>
  <c r="T30" i="6"/>
  <c r="T29" i="6"/>
  <c r="R68" i="6"/>
  <c r="R67" i="6"/>
  <c r="R66" i="6"/>
  <c r="R65" i="6"/>
  <c r="R64" i="6"/>
  <c r="R63" i="6"/>
  <c r="R52" i="6"/>
  <c r="R51" i="6"/>
  <c r="R50" i="6"/>
  <c r="R49" i="6"/>
  <c r="R48" i="6"/>
  <c r="R47" i="6"/>
  <c r="R46" i="6"/>
  <c r="R45" i="6"/>
  <c r="R44" i="6"/>
  <c r="R43" i="6"/>
  <c r="R42" i="6"/>
  <c r="R41" i="6"/>
  <c r="R40" i="6"/>
  <c r="R39" i="6"/>
  <c r="R38" i="6"/>
  <c r="R37" i="6"/>
  <c r="R36" i="6"/>
  <c r="R35" i="6"/>
  <c r="R34" i="6"/>
  <c r="R33" i="6"/>
  <c r="R32" i="6"/>
  <c r="R31" i="6"/>
  <c r="R30" i="6"/>
  <c r="R29" i="6"/>
  <c r="P68" i="6"/>
  <c r="P67" i="6"/>
  <c r="P66" i="6"/>
  <c r="P65" i="6"/>
  <c r="P64" i="6"/>
  <c r="P63" i="6"/>
  <c r="P52" i="6"/>
  <c r="P51" i="6"/>
  <c r="P50" i="6"/>
  <c r="P49" i="6"/>
  <c r="P48" i="6"/>
  <c r="P47" i="6"/>
  <c r="P46" i="6"/>
  <c r="P45" i="6"/>
  <c r="P44" i="6"/>
  <c r="P43" i="6"/>
  <c r="P42" i="6"/>
  <c r="P41" i="6"/>
  <c r="P40" i="6"/>
  <c r="P39" i="6"/>
  <c r="P38" i="6"/>
  <c r="P37" i="6"/>
  <c r="P36" i="6"/>
  <c r="P35" i="6"/>
  <c r="P34" i="6"/>
  <c r="P33" i="6"/>
  <c r="P32" i="6"/>
  <c r="P31" i="6"/>
  <c r="P30" i="6"/>
  <c r="P29" i="6"/>
  <c r="N68" i="6"/>
  <c r="N67" i="6"/>
  <c r="N66" i="6"/>
  <c r="N65" i="6"/>
  <c r="N64" i="6"/>
  <c r="N63" i="6"/>
  <c r="N52" i="6"/>
  <c r="N51" i="6"/>
  <c r="N50" i="6"/>
  <c r="N49" i="6"/>
  <c r="N48" i="6"/>
  <c r="N47" i="6"/>
  <c r="N46" i="6"/>
  <c r="N45" i="6"/>
  <c r="N44" i="6"/>
  <c r="N43" i="6"/>
  <c r="N42" i="6"/>
  <c r="N41" i="6"/>
  <c r="N40" i="6"/>
  <c r="N39" i="6"/>
  <c r="N38" i="6"/>
  <c r="N37" i="6"/>
  <c r="N36" i="6"/>
  <c r="N35" i="6"/>
  <c r="N34" i="6"/>
  <c r="N33" i="6"/>
  <c r="N32" i="6"/>
  <c r="N31" i="6"/>
  <c r="N30" i="6"/>
  <c r="N29" i="6"/>
  <c r="L68" i="6"/>
  <c r="L67" i="6"/>
  <c r="L66" i="6"/>
  <c r="L65" i="6"/>
  <c r="L64" i="6"/>
  <c r="L63" i="6"/>
  <c r="L52" i="6"/>
  <c r="L51" i="6"/>
  <c r="L50" i="6"/>
  <c r="L49" i="6"/>
  <c r="L48" i="6"/>
  <c r="L47" i="6"/>
  <c r="L46" i="6"/>
  <c r="L45" i="6"/>
  <c r="L44" i="6"/>
  <c r="L43" i="6"/>
  <c r="L42" i="6"/>
  <c r="L41" i="6"/>
  <c r="L40" i="6"/>
  <c r="L39" i="6"/>
  <c r="L38" i="6"/>
  <c r="L37" i="6"/>
  <c r="L36" i="6"/>
  <c r="L35" i="6"/>
  <c r="L34" i="6"/>
  <c r="L33" i="6"/>
  <c r="L32" i="6"/>
  <c r="L31" i="6"/>
  <c r="L30" i="6"/>
  <c r="L29" i="6"/>
  <c r="J67" i="6"/>
  <c r="J68" i="6"/>
  <c r="J66" i="6"/>
  <c r="J65" i="6"/>
  <c r="J64" i="6"/>
  <c r="J63" i="6"/>
  <c r="J52" i="6"/>
  <c r="J51" i="6"/>
  <c r="J50" i="6"/>
  <c r="J49" i="6"/>
  <c r="J48" i="6"/>
  <c r="J47" i="6"/>
  <c r="J46" i="6"/>
  <c r="J45" i="6"/>
  <c r="J44" i="6"/>
  <c r="J43" i="6"/>
  <c r="J42" i="6"/>
  <c r="J41" i="6"/>
  <c r="J40" i="6"/>
  <c r="J39" i="6"/>
  <c r="J38" i="6"/>
  <c r="J37" i="6"/>
  <c r="J36" i="6"/>
  <c r="J35" i="6"/>
  <c r="J34" i="6"/>
  <c r="J33" i="6"/>
  <c r="J32" i="6"/>
  <c r="J31" i="6"/>
  <c r="J30" i="6"/>
  <c r="J29" i="6"/>
  <c r="H68" i="6"/>
  <c r="H67" i="6"/>
  <c r="H66" i="6"/>
  <c r="H65" i="6"/>
  <c r="H64" i="6"/>
  <c r="H63" i="6"/>
  <c r="H52" i="6"/>
  <c r="H51" i="6"/>
  <c r="H50" i="6"/>
  <c r="H49" i="6"/>
  <c r="H48" i="6"/>
  <c r="H47" i="6"/>
  <c r="H46" i="6"/>
  <c r="H45" i="6"/>
  <c r="H44" i="6"/>
  <c r="H43" i="6"/>
  <c r="H42" i="6"/>
  <c r="H41" i="6"/>
  <c r="H40" i="6"/>
  <c r="H39" i="6"/>
  <c r="H38" i="6"/>
  <c r="H37" i="6"/>
  <c r="H36" i="6"/>
  <c r="H35" i="6"/>
  <c r="H34" i="6"/>
  <c r="H33" i="6"/>
  <c r="H32" i="6"/>
  <c r="H31" i="6"/>
  <c r="H30" i="6"/>
  <c r="H29" i="6"/>
  <c r="F68" i="6"/>
  <c r="F66" i="6"/>
  <c r="F64" i="6"/>
  <c r="F52" i="6"/>
  <c r="F50" i="6"/>
  <c r="F48" i="6"/>
  <c r="F46" i="6"/>
  <c r="F44" i="6"/>
  <c r="F42" i="6"/>
  <c r="F40" i="6"/>
  <c r="F38" i="6"/>
  <c r="F36" i="6"/>
  <c r="F34" i="6"/>
  <c r="F32" i="6"/>
  <c r="F30" i="6"/>
  <c r="N111" i="7" l="1"/>
  <c r="N112" i="7" s="1"/>
  <c r="P111" i="7" l="1"/>
  <c r="P112" i="7" s="1"/>
  <c r="T111" i="7" l="1"/>
  <c r="T112" i="7" s="1"/>
  <c r="R111" i="7"/>
  <c r="R112" i="7" s="1"/>
  <c r="AA12" i="4"/>
  <c r="T7" i="2"/>
  <c r="S24" i="7"/>
  <c r="W12" i="4"/>
  <c r="R7" i="2" s="1"/>
  <c r="U12" i="4"/>
  <c r="T12" i="4"/>
  <c r="P7" i="2" s="1"/>
  <c r="R12" i="4"/>
  <c r="Q12" i="4"/>
  <c r="N7" i="2" s="1"/>
  <c r="O12" i="4"/>
  <c r="N12" i="4"/>
  <c r="L5" i="2" s="1"/>
  <c r="L12" i="4"/>
  <c r="K12" i="4"/>
  <c r="H12" i="4"/>
  <c r="F12" i="4"/>
  <c r="E12" i="4"/>
  <c r="C12" i="4"/>
  <c r="M86" i="7" l="1"/>
  <c r="M88" i="7"/>
  <c r="M74" i="7"/>
  <c r="M106" i="7"/>
  <c r="M104" i="7"/>
  <c r="M100" i="7"/>
  <c r="M96" i="7"/>
  <c r="M70" i="7"/>
  <c r="M102" i="7"/>
  <c r="M84" i="7"/>
  <c r="M98" i="7"/>
  <c r="M92" i="7"/>
  <c r="M78" i="7"/>
  <c r="M82" i="7"/>
  <c r="M76" i="7"/>
  <c r="M108" i="7"/>
  <c r="M90" i="7"/>
  <c r="M94" i="7"/>
  <c r="M80" i="7"/>
  <c r="M72" i="7"/>
  <c r="M40" i="7"/>
  <c r="M14" i="7"/>
  <c r="U94" i="7"/>
  <c r="U86" i="7"/>
  <c r="U108" i="7"/>
  <c r="U78" i="7"/>
  <c r="U102" i="7"/>
  <c r="U72" i="7"/>
  <c r="U100" i="7"/>
  <c r="U80" i="7"/>
  <c r="U82" i="7"/>
  <c r="U84" i="7"/>
  <c r="U96" i="7"/>
  <c r="U98" i="7"/>
  <c r="U76" i="7"/>
  <c r="U70" i="7"/>
  <c r="U104" i="7"/>
  <c r="U92" i="7"/>
  <c r="U88" i="7"/>
  <c r="U90" i="7"/>
  <c r="U74" i="7"/>
  <c r="U106" i="7"/>
  <c r="U44" i="7"/>
  <c r="U40" i="7"/>
  <c r="G86" i="7"/>
  <c r="G78" i="7"/>
  <c r="G102" i="7"/>
  <c r="G94" i="7"/>
  <c r="G96" i="7"/>
  <c r="G90" i="7"/>
  <c r="G92" i="7"/>
  <c r="G72" i="7"/>
  <c r="G100" i="7"/>
  <c r="G74" i="7"/>
  <c r="G106" i="7"/>
  <c r="G108" i="7"/>
  <c r="G82" i="7"/>
  <c r="G70" i="7"/>
  <c r="G104" i="7"/>
  <c r="G98" i="7"/>
  <c r="G80" i="7"/>
  <c r="G76" i="7"/>
  <c r="G88" i="7"/>
  <c r="G84" i="7"/>
  <c r="G10" i="7"/>
  <c r="G36" i="7"/>
  <c r="Q98" i="7"/>
  <c r="Q90" i="7"/>
  <c r="Q82" i="7"/>
  <c r="Q106" i="7"/>
  <c r="Q74" i="7"/>
  <c r="Q104" i="7"/>
  <c r="Q92" i="7"/>
  <c r="Q86" i="7"/>
  <c r="Q88" i="7"/>
  <c r="Q76" i="7"/>
  <c r="Q70" i="7"/>
  <c r="Q84" i="7"/>
  <c r="Q96" i="7"/>
  <c r="Q100" i="7"/>
  <c r="Q72" i="7"/>
  <c r="Q108" i="7"/>
  <c r="Q102" i="7"/>
  <c r="Q80" i="7"/>
  <c r="Q78" i="7"/>
  <c r="Q40" i="7"/>
  <c r="E92" i="7"/>
  <c r="E76" i="7"/>
  <c r="E108" i="7"/>
  <c r="E100" i="7"/>
  <c r="E102" i="7"/>
  <c r="E96" i="7"/>
  <c r="E98" i="7"/>
  <c r="E72" i="7"/>
  <c r="E84" i="7"/>
  <c r="E82" i="7"/>
  <c r="E94" i="7"/>
  <c r="E88" i="7"/>
  <c r="E78" i="7"/>
  <c r="E70" i="7"/>
  <c r="E104" i="7"/>
  <c r="E74" i="7"/>
  <c r="E106" i="7"/>
  <c r="E86" i="7"/>
  <c r="E80" i="7"/>
  <c r="E90" i="7"/>
  <c r="D12" i="6"/>
  <c r="D20" i="6"/>
  <c r="D14" i="6"/>
  <c r="D22" i="6"/>
  <c r="D16" i="6"/>
  <c r="D18" i="6"/>
  <c r="F15" i="6"/>
  <c r="F9" i="6"/>
  <c r="F17" i="6"/>
  <c r="F11" i="6"/>
  <c r="F21" i="6"/>
  <c r="F19" i="6"/>
  <c r="F13" i="6"/>
  <c r="K82" i="7"/>
  <c r="K76" i="7"/>
  <c r="K108" i="7"/>
  <c r="K78" i="7"/>
  <c r="K86" i="7"/>
  <c r="K98" i="7"/>
  <c r="K96" i="7"/>
  <c r="K88" i="7"/>
  <c r="K104" i="7"/>
  <c r="K74" i="7"/>
  <c r="K106" i="7"/>
  <c r="K100" i="7"/>
  <c r="K90" i="7"/>
  <c r="K72" i="7"/>
  <c r="K84" i="7"/>
  <c r="K80" i="7"/>
  <c r="K92" i="7"/>
  <c r="K94" i="7"/>
  <c r="K70" i="7"/>
  <c r="K102" i="7"/>
  <c r="K40" i="7"/>
  <c r="O106" i="7"/>
  <c r="O74" i="7"/>
  <c r="O98" i="7"/>
  <c r="O90" i="7"/>
  <c r="O82" i="7"/>
  <c r="O100" i="7"/>
  <c r="O104" i="7"/>
  <c r="O80" i="7"/>
  <c r="O70" i="7"/>
  <c r="O78" i="7"/>
  <c r="O88" i="7"/>
  <c r="O72" i="7"/>
  <c r="O86" i="7"/>
  <c r="O76" i="7"/>
  <c r="O108" i="7"/>
  <c r="O102" i="7"/>
  <c r="O84" i="7"/>
  <c r="O92" i="7"/>
  <c r="O96" i="7"/>
  <c r="O40" i="7"/>
  <c r="F36" i="2"/>
  <c r="G14" i="7"/>
  <c r="G32" i="7"/>
  <c r="J20" i="2"/>
  <c r="K12" i="7"/>
  <c r="K20" i="7"/>
  <c r="N8" i="2"/>
  <c r="O14" i="7"/>
  <c r="O42" i="7"/>
  <c r="O12" i="7"/>
  <c r="O56" i="7"/>
  <c r="O10" i="7"/>
  <c r="D56" i="2"/>
  <c r="E44" i="7"/>
  <c r="E12" i="7"/>
  <c r="I62" i="7"/>
  <c r="I44" i="7"/>
  <c r="I40" i="7"/>
  <c r="M38" i="7"/>
  <c r="Q22" i="7"/>
  <c r="Q10" i="7"/>
  <c r="U18" i="7"/>
  <c r="U28" i="7"/>
  <c r="U10" i="7"/>
  <c r="F5" i="2"/>
  <c r="F5" i="6"/>
  <c r="N5" i="2"/>
  <c r="F12" i="2"/>
  <c r="D6" i="2"/>
  <c r="F16" i="2"/>
  <c r="R5" i="2"/>
  <c r="J6" i="2"/>
  <c r="D48" i="2"/>
  <c r="F28" i="2"/>
  <c r="J12" i="2"/>
  <c r="D32" i="2"/>
  <c r="F44" i="2"/>
  <c r="D36" i="2"/>
  <c r="F60" i="2"/>
  <c r="D16" i="2"/>
  <c r="D64" i="2"/>
  <c r="I28" i="7"/>
  <c r="I20" i="7"/>
  <c r="I12" i="7"/>
  <c r="I14" i="7"/>
  <c r="I26" i="7"/>
  <c r="I24" i="7"/>
  <c r="I22" i="7"/>
  <c r="I18" i="7"/>
  <c r="I16" i="7"/>
  <c r="T5" i="2"/>
  <c r="P5" i="2"/>
  <c r="F58" i="2"/>
  <c r="G20" i="7"/>
  <c r="G28" i="7"/>
  <c r="G12" i="7"/>
  <c r="G22" i="7"/>
  <c r="G24" i="7"/>
  <c r="G18" i="7"/>
  <c r="G26" i="7"/>
  <c r="G16" i="7"/>
  <c r="J58" i="2"/>
  <c r="K22" i="7"/>
  <c r="K14" i="7"/>
  <c r="K28" i="7"/>
  <c r="K16" i="7"/>
  <c r="K26" i="7"/>
  <c r="K24" i="7"/>
  <c r="K18" i="7"/>
  <c r="L8" i="2"/>
  <c r="M12" i="7"/>
  <c r="M28" i="7"/>
  <c r="M20" i="7"/>
  <c r="M22" i="7"/>
  <c r="M18" i="7"/>
  <c r="M16" i="7"/>
  <c r="M24" i="7"/>
  <c r="M26" i="7"/>
  <c r="O20" i="7"/>
  <c r="O28" i="7"/>
  <c r="O22" i="7"/>
  <c r="O16" i="7"/>
  <c r="O26" i="7"/>
  <c r="O24" i="7"/>
  <c r="O18" i="7"/>
  <c r="P8" i="2"/>
  <c r="Q28" i="7"/>
  <c r="Q14" i="7"/>
  <c r="Q12" i="7"/>
  <c r="Q20" i="7"/>
  <c r="Q24" i="7"/>
  <c r="Q16" i="7"/>
  <c r="Q18" i="7"/>
  <c r="Q26" i="7"/>
  <c r="S20" i="7"/>
  <c r="S14" i="7"/>
  <c r="S28" i="7"/>
  <c r="S22" i="7"/>
  <c r="T8" i="2"/>
  <c r="U20" i="7"/>
  <c r="U12" i="7"/>
  <c r="U14" i="7"/>
  <c r="U22" i="7"/>
  <c r="R8" i="2"/>
  <c r="F6" i="2"/>
  <c r="D20" i="2"/>
  <c r="D52" i="2"/>
  <c r="F20" i="2"/>
  <c r="F52" i="2"/>
  <c r="J28" i="2"/>
  <c r="U24" i="7"/>
  <c r="S18" i="7"/>
  <c r="S16" i="7"/>
  <c r="L7" i="2"/>
  <c r="U16" i="7"/>
  <c r="U26" i="7"/>
  <c r="D8" i="2"/>
  <c r="D24" i="2"/>
  <c r="D40" i="2"/>
  <c r="D58" i="2"/>
  <c r="E14" i="7"/>
  <c r="E18" i="7"/>
  <c r="E22" i="7"/>
  <c r="E28" i="7"/>
  <c r="E20" i="7"/>
  <c r="E24" i="7"/>
  <c r="E16" i="7"/>
  <c r="E26" i="7"/>
  <c r="D12" i="2"/>
  <c r="D28" i="2"/>
  <c r="D44" i="2"/>
  <c r="D60" i="2"/>
  <c r="J36" i="2"/>
  <c r="J44" i="2"/>
  <c r="J52" i="2"/>
  <c r="J60" i="2"/>
  <c r="J8" i="2"/>
  <c r="D14" i="2"/>
  <c r="D22" i="2"/>
  <c r="D30" i="2"/>
  <c r="D38" i="2"/>
  <c r="D46" i="2"/>
  <c r="D54" i="2"/>
  <c r="D62" i="2"/>
  <c r="F14" i="2"/>
  <c r="F22" i="2"/>
  <c r="F30" i="2"/>
  <c r="F38" i="2"/>
  <c r="F46" i="2"/>
  <c r="F54" i="2"/>
  <c r="F62" i="2"/>
  <c r="J14" i="2"/>
  <c r="J22" i="2"/>
  <c r="J30" i="2"/>
  <c r="J38" i="2"/>
  <c r="J46" i="2"/>
  <c r="J54" i="2"/>
  <c r="J62" i="2"/>
  <c r="F24" i="2"/>
  <c r="F32" i="2"/>
  <c r="F40" i="2"/>
  <c r="F48" i="2"/>
  <c r="F56" i="2"/>
  <c r="F64" i="2"/>
  <c r="J16" i="2"/>
  <c r="J24" i="2"/>
  <c r="J32" i="2"/>
  <c r="J40" i="2"/>
  <c r="J48" i="2"/>
  <c r="J56" i="2"/>
  <c r="F8" i="2"/>
  <c r="D10" i="2"/>
  <c r="D18" i="2"/>
  <c r="D26" i="2"/>
  <c r="D34" i="2"/>
  <c r="D42" i="2"/>
  <c r="D50" i="2"/>
  <c r="F10" i="2"/>
  <c r="F18" i="2"/>
  <c r="F26" i="2"/>
  <c r="F34" i="2"/>
  <c r="F42" i="2"/>
  <c r="F50" i="2"/>
  <c r="J10" i="2"/>
  <c r="J18" i="2"/>
  <c r="J26" i="2"/>
  <c r="J34" i="2"/>
  <c r="J42" i="2"/>
  <c r="J50" i="2"/>
  <c r="E5" i="5"/>
  <c r="E5" i="7"/>
  <c r="D125" i="2"/>
  <c r="D121" i="2"/>
  <c r="D117" i="2"/>
  <c r="D113" i="2"/>
  <c r="D109" i="2"/>
  <c r="D105" i="2"/>
  <c r="D101" i="2"/>
  <c r="D97" i="2"/>
  <c r="D93" i="2"/>
  <c r="D89" i="2"/>
  <c r="D85" i="2"/>
  <c r="D81" i="2"/>
  <c r="D77" i="2"/>
  <c r="D71" i="2"/>
  <c r="D69" i="2"/>
  <c r="D123" i="2"/>
  <c r="D119" i="2"/>
  <c r="D115" i="2"/>
  <c r="D111" i="2"/>
  <c r="D107" i="2"/>
  <c r="D103" i="2"/>
  <c r="D99" i="2"/>
  <c r="D95" i="2"/>
  <c r="D91" i="2"/>
  <c r="D87" i="2"/>
  <c r="D83" i="2"/>
  <c r="D79" i="2"/>
  <c r="D75" i="2"/>
  <c r="D73" i="2"/>
  <c r="D67" i="2"/>
  <c r="F5" i="5"/>
  <c r="G5" i="7"/>
  <c r="F73" i="2"/>
  <c r="F71" i="2"/>
  <c r="F117" i="2"/>
  <c r="F101" i="2"/>
  <c r="F93" i="2"/>
  <c r="F85" i="2"/>
  <c r="F77" i="2"/>
  <c r="F75" i="2"/>
  <c r="F125" i="2"/>
  <c r="F121" i="2"/>
  <c r="F113" i="2"/>
  <c r="F109" i="2"/>
  <c r="F105" i="2"/>
  <c r="F97" i="2"/>
  <c r="F89" i="2"/>
  <c r="F81" i="2"/>
  <c r="F115" i="2"/>
  <c r="F99" i="2"/>
  <c r="F83" i="2"/>
  <c r="F111" i="2"/>
  <c r="F79" i="2"/>
  <c r="F95" i="2"/>
  <c r="F103" i="2"/>
  <c r="F123" i="2"/>
  <c r="F107" i="2"/>
  <c r="F91" i="2"/>
  <c r="F119" i="2"/>
  <c r="F87" i="2"/>
  <c r="F69" i="2"/>
  <c r="F67" i="2"/>
  <c r="H63" i="2"/>
  <c r="G5" i="5"/>
  <c r="I5" i="7"/>
  <c r="H5" i="6"/>
  <c r="H25" i="6"/>
  <c r="H21" i="6"/>
  <c r="H17" i="6"/>
  <c r="H13" i="6"/>
  <c r="H27" i="6"/>
  <c r="H23" i="6"/>
  <c r="H19" i="6"/>
  <c r="H15" i="6"/>
  <c r="H11" i="6"/>
  <c r="H123" i="2"/>
  <c r="H119" i="2"/>
  <c r="H115" i="2"/>
  <c r="H9" i="6"/>
  <c r="H121" i="2"/>
  <c r="H111" i="2"/>
  <c r="H107" i="2"/>
  <c r="H103" i="2"/>
  <c r="H99" i="2"/>
  <c r="H95" i="2"/>
  <c r="H91" i="2"/>
  <c r="H87" i="2"/>
  <c r="H83" i="2"/>
  <c r="H79" i="2"/>
  <c r="H75" i="2"/>
  <c r="H125" i="2"/>
  <c r="H113" i="2"/>
  <c r="H109" i="2"/>
  <c r="H105" i="2"/>
  <c r="H101" i="2"/>
  <c r="H97" i="2"/>
  <c r="H93" i="2"/>
  <c r="H89" i="2"/>
  <c r="H85" i="2"/>
  <c r="H81" i="2"/>
  <c r="H77" i="2"/>
  <c r="H117" i="2"/>
  <c r="H5" i="5"/>
  <c r="J27" i="6"/>
  <c r="J23" i="6"/>
  <c r="J19" i="6"/>
  <c r="J15" i="6"/>
  <c r="J11" i="6"/>
  <c r="J5" i="6"/>
  <c r="J25" i="6"/>
  <c r="J21" i="6"/>
  <c r="J17" i="6"/>
  <c r="J13" i="6"/>
  <c r="K5" i="7"/>
  <c r="J9" i="6"/>
  <c r="J123" i="2"/>
  <c r="J119" i="2"/>
  <c r="J115" i="2"/>
  <c r="J111" i="2"/>
  <c r="J107" i="2"/>
  <c r="J103" i="2"/>
  <c r="J99" i="2"/>
  <c r="J95" i="2"/>
  <c r="J91" i="2"/>
  <c r="J125" i="2"/>
  <c r="J109" i="2"/>
  <c r="J101" i="2"/>
  <c r="J93" i="2"/>
  <c r="J81" i="2"/>
  <c r="J121" i="2"/>
  <c r="J85" i="2"/>
  <c r="J79" i="2"/>
  <c r="J113" i="2"/>
  <c r="J117" i="2"/>
  <c r="J105" i="2"/>
  <c r="J97" i="2"/>
  <c r="J89" i="2"/>
  <c r="J83" i="2"/>
  <c r="J75" i="2"/>
  <c r="J73" i="2"/>
  <c r="J71" i="2"/>
  <c r="J77" i="2"/>
  <c r="J87" i="2"/>
  <c r="J67" i="2"/>
  <c r="J69" i="2"/>
  <c r="I5" i="5"/>
  <c r="L5" i="6"/>
  <c r="L25" i="6"/>
  <c r="L21" i="6"/>
  <c r="L17" i="6"/>
  <c r="L13" i="6"/>
  <c r="M5" i="7"/>
  <c r="L27" i="6"/>
  <c r="L23" i="6"/>
  <c r="L19" i="6"/>
  <c r="L15" i="6"/>
  <c r="L11" i="6"/>
  <c r="L125" i="2"/>
  <c r="L121" i="2"/>
  <c r="L117" i="2"/>
  <c r="L113" i="2"/>
  <c r="L109" i="2"/>
  <c r="L105" i="2"/>
  <c r="L101" i="2"/>
  <c r="L97" i="2"/>
  <c r="L93" i="2"/>
  <c r="L89" i="2"/>
  <c r="L85" i="2"/>
  <c r="L81" i="2"/>
  <c r="L77" i="2"/>
  <c r="L9" i="6"/>
  <c r="L123" i="2"/>
  <c r="L119" i="2"/>
  <c r="L115" i="2"/>
  <c r="L111" i="2"/>
  <c r="L107" i="2"/>
  <c r="L103" i="2"/>
  <c r="L99" i="2"/>
  <c r="L95" i="2"/>
  <c r="L91" i="2"/>
  <c r="L87" i="2"/>
  <c r="L83" i="2"/>
  <c r="L79" i="2"/>
  <c r="L75" i="2"/>
  <c r="L73" i="2"/>
  <c r="L71" i="2"/>
  <c r="L69" i="2"/>
  <c r="L61" i="2"/>
  <c r="L57" i="2"/>
  <c r="L53" i="2"/>
  <c r="L49" i="2"/>
  <c r="L45" i="2"/>
  <c r="L41" i="2"/>
  <c r="L37" i="2"/>
  <c r="L33" i="2"/>
  <c r="L29" i="2"/>
  <c r="L25" i="2"/>
  <c r="L21" i="2"/>
  <c r="L17" i="2"/>
  <c r="L13" i="2"/>
  <c r="L9" i="2"/>
  <c r="L67" i="2"/>
  <c r="L63" i="2"/>
  <c r="L59" i="2"/>
  <c r="L55" i="2"/>
  <c r="L51" i="2"/>
  <c r="L47" i="2"/>
  <c r="L43" i="2"/>
  <c r="L39" i="2"/>
  <c r="L35" i="2"/>
  <c r="L31" i="2"/>
  <c r="L27" i="2"/>
  <c r="L23" i="2"/>
  <c r="L19" i="2"/>
  <c r="L15" i="2"/>
  <c r="L11" i="2"/>
  <c r="J5" i="5"/>
  <c r="N27" i="6"/>
  <c r="N23" i="6"/>
  <c r="N19" i="6"/>
  <c r="N15" i="6"/>
  <c r="N11" i="6"/>
  <c r="O5" i="7"/>
  <c r="N5" i="6"/>
  <c r="N25" i="6"/>
  <c r="N21" i="6"/>
  <c r="N17" i="6"/>
  <c r="N13" i="6"/>
  <c r="N9" i="6"/>
  <c r="N125" i="2"/>
  <c r="N121" i="2"/>
  <c r="N117" i="2"/>
  <c r="N113" i="2"/>
  <c r="N109" i="2"/>
  <c r="N105" i="2"/>
  <c r="N101" i="2"/>
  <c r="N97" i="2"/>
  <c r="N93" i="2"/>
  <c r="N89" i="2"/>
  <c r="N85" i="2"/>
  <c r="N81" i="2"/>
  <c r="N77" i="2"/>
  <c r="N119" i="2"/>
  <c r="N103" i="2"/>
  <c r="N87" i="2"/>
  <c r="N123" i="2"/>
  <c r="N91" i="2"/>
  <c r="N115" i="2"/>
  <c r="N99" i="2"/>
  <c r="N83" i="2"/>
  <c r="N75" i="2"/>
  <c r="N73" i="2"/>
  <c r="N71" i="2"/>
  <c r="N111" i="2"/>
  <c r="N95" i="2"/>
  <c r="N79" i="2"/>
  <c r="N107" i="2"/>
  <c r="N67" i="2"/>
  <c r="N61" i="2"/>
  <c r="N57" i="2"/>
  <c r="N53" i="2"/>
  <c r="N49" i="2"/>
  <c r="N45" i="2"/>
  <c r="N41" i="2"/>
  <c r="N37" i="2"/>
  <c r="N33" i="2"/>
  <c r="N29" i="2"/>
  <c r="N25" i="2"/>
  <c r="N21" i="2"/>
  <c r="N17" i="2"/>
  <c r="N13" i="2"/>
  <c r="N9" i="2"/>
  <c r="N69" i="2"/>
  <c r="N63" i="2"/>
  <c r="N59" i="2"/>
  <c r="N55" i="2"/>
  <c r="N51" i="2"/>
  <c r="N47" i="2"/>
  <c r="N43" i="2"/>
  <c r="N39" i="2"/>
  <c r="N35" i="2"/>
  <c r="N31" i="2"/>
  <c r="N27" i="2"/>
  <c r="N23" i="2"/>
  <c r="N19" i="2"/>
  <c r="N15" i="2"/>
  <c r="N11" i="2"/>
  <c r="K5" i="5"/>
  <c r="Q5" i="7"/>
  <c r="P5" i="6"/>
  <c r="P25" i="6"/>
  <c r="P21" i="6"/>
  <c r="P17" i="6"/>
  <c r="P13" i="6"/>
  <c r="P27" i="6"/>
  <c r="P23" i="6"/>
  <c r="P19" i="6"/>
  <c r="P15" i="6"/>
  <c r="P11" i="6"/>
  <c r="P123" i="2"/>
  <c r="P119" i="2"/>
  <c r="P115" i="2"/>
  <c r="P111" i="2"/>
  <c r="P107" i="2"/>
  <c r="P103" i="2"/>
  <c r="P99" i="2"/>
  <c r="P95" i="2"/>
  <c r="P91" i="2"/>
  <c r="P87" i="2"/>
  <c r="P83" i="2"/>
  <c r="P79" i="2"/>
  <c r="P9" i="6"/>
  <c r="P125" i="2"/>
  <c r="P121" i="2"/>
  <c r="P117" i="2"/>
  <c r="P113" i="2"/>
  <c r="P109" i="2"/>
  <c r="P105" i="2"/>
  <c r="P101" i="2"/>
  <c r="P97" i="2"/>
  <c r="P93" i="2"/>
  <c r="P89" i="2"/>
  <c r="P85" i="2"/>
  <c r="P81" i="2"/>
  <c r="P77" i="2"/>
  <c r="P75" i="2"/>
  <c r="P73" i="2"/>
  <c r="P71" i="2"/>
  <c r="P61" i="2"/>
  <c r="P57" i="2"/>
  <c r="P53" i="2"/>
  <c r="P49" i="2"/>
  <c r="P45" i="2"/>
  <c r="P41" i="2"/>
  <c r="P37" i="2"/>
  <c r="P33" i="2"/>
  <c r="P29" i="2"/>
  <c r="P25" i="2"/>
  <c r="P21" i="2"/>
  <c r="P17" i="2"/>
  <c r="P13" i="2"/>
  <c r="P9" i="2"/>
  <c r="P69" i="2"/>
  <c r="P63" i="2"/>
  <c r="P59" i="2"/>
  <c r="P55" i="2"/>
  <c r="P51" i="2"/>
  <c r="P47" i="2"/>
  <c r="P43" i="2"/>
  <c r="P39" i="2"/>
  <c r="P35" i="2"/>
  <c r="P31" i="2"/>
  <c r="P27" i="2"/>
  <c r="P23" i="2"/>
  <c r="P19" i="2"/>
  <c r="P15" i="2"/>
  <c r="P11" i="2"/>
  <c r="P67" i="2"/>
  <c r="L5" i="5"/>
  <c r="R27" i="6"/>
  <c r="R23" i="6"/>
  <c r="R19" i="6"/>
  <c r="R15" i="6"/>
  <c r="R11" i="6"/>
  <c r="R5" i="6"/>
  <c r="R25" i="6"/>
  <c r="R21" i="6"/>
  <c r="R17" i="6"/>
  <c r="R13" i="6"/>
  <c r="S5" i="7"/>
  <c r="R9" i="6"/>
  <c r="R123" i="2"/>
  <c r="R119" i="2"/>
  <c r="R115" i="2"/>
  <c r="R111" i="2"/>
  <c r="R107" i="2"/>
  <c r="R103" i="2"/>
  <c r="R99" i="2"/>
  <c r="R95" i="2"/>
  <c r="R91" i="2"/>
  <c r="R87" i="2"/>
  <c r="R83" i="2"/>
  <c r="R79" i="2"/>
  <c r="R113" i="2"/>
  <c r="R97" i="2"/>
  <c r="R81" i="2"/>
  <c r="R101" i="2"/>
  <c r="R125" i="2"/>
  <c r="R109" i="2"/>
  <c r="R93" i="2"/>
  <c r="R77" i="2"/>
  <c r="R85" i="2"/>
  <c r="R121" i="2"/>
  <c r="R105" i="2"/>
  <c r="R89" i="2"/>
  <c r="R117" i="2"/>
  <c r="R73" i="2"/>
  <c r="R71" i="2"/>
  <c r="R75" i="2"/>
  <c r="R61" i="2"/>
  <c r="R57" i="2"/>
  <c r="R53" i="2"/>
  <c r="R49" i="2"/>
  <c r="R45" i="2"/>
  <c r="R41" i="2"/>
  <c r="R37" i="2"/>
  <c r="R33" i="2"/>
  <c r="R29" i="2"/>
  <c r="R25" i="2"/>
  <c r="R21" i="2"/>
  <c r="R17" i="2"/>
  <c r="R13" i="2"/>
  <c r="R9" i="2"/>
  <c r="R69" i="2"/>
  <c r="R67" i="2"/>
  <c r="R63" i="2"/>
  <c r="R59" i="2"/>
  <c r="R55" i="2"/>
  <c r="R51" i="2"/>
  <c r="R47" i="2"/>
  <c r="R43" i="2"/>
  <c r="R39" i="2"/>
  <c r="R35" i="2"/>
  <c r="R31" i="2"/>
  <c r="R27" i="2"/>
  <c r="R23" i="2"/>
  <c r="R19" i="2"/>
  <c r="R15" i="2"/>
  <c r="R11" i="2"/>
  <c r="M5" i="5"/>
  <c r="T5" i="6"/>
  <c r="T25" i="6"/>
  <c r="T21" i="6"/>
  <c r="T17" i="6"/>
  <c r="T13" i="6"/>
  <c r="U5" i="7"/>
  <c r="T27" i="6"/>
  <c r="T23" i="6"/>
  <c r="T19" i="6"/>
  <c r="T15" i="6"/>
  <c r="T11" i="6"/>
  <c r="T125" i="2"/>
  <c r="T121" i="2"/>
  <c r="T117" i="2"/>
  <c r="T113" i="2"/>
  <c r="T109" i="2"/>
  <c r="T105" i="2"/>
  <c r="T101" i="2"/>
  <c r="T97" i="2"/>
  <c r="T93" i="2"/>
  <c r="T89" i="2"/>
  <c r="T85" i="2"/>
  <c r="T81" i="2"/>
  <c r="T77" i="2"/>
  <c r="T9" i="6"/>
  <c r="T123" i="2"/>
  <c r="T119" i="2"/>
  <c r="T115" i="2"/>
  <c r="T111" i="2"/>
  <c r="T107" i="2"/>
  <c r="T103" i="2"/>
  <c r="T99" i="2"/>
  <c r="T95" i="2"/>
  <c r="T91" i="2"/>
  <c r="T87" i="2"/>
  <c r="T83" i="2"/>
  <c r="T79" i="2"/>
  <c r="T75" i="2"/>
  <c r="T73" i="2"/>
  <c r="T71" i="2"/>
  <c r="T69" i="2"/>
  <c r="T61" i="2"/>
  <c r="T57" i="2"/>
  <c r="T53" i="2"/>
  <c r="T49" i="2"/>
  <c r="T45" i="2"/>
  <c r="T41" i="2"/>
  <c r="T37" i="2"/>
  <c r="T33" i="2"/>
  <c r="T29" i="2"/>
  <c r="T25" i="2"/>
  <c r="T21" i="2"/>
  <c r="T17" i="2"/>
  <c r="T13" i="2"/>
  <c r="T9" i="2"/>
  <c r="T67" i="2"/>
  <c r="T63" i="2"/>
  <c r="T59" i="2"/>
  <c r="T55" i="2"/>
  <c r="T51" i="2"/>
  <c r="T47" i="2"/>
  <c r="T43" i="2"/>
  <c r="T39" i="2"/>
  <c r="T35" i="2"/>
  <c r="T31" i="2"/>
  <c r="T27" i="2"/>
  <c r="T23" i="2"/>
  <c r="T19" i="2"/>
  <c r="T15" i="2"/>
  <c r="T11" i="2"/>
  <c r="F7" i="2"/>
  <c r="J7" i="2"/>
  <c r="D9" i="2"/>
  <c r="D13" i="2"/>
  <c r="D17" i="2"/>
  <c r="D21" i="2"/>
  <c r="D25" i="2"/>
  <c r="D29" i="2"/>
  <c r="D33" i="2"/>
  <c r="D37" i="2"/>
  <c r="D41" i="2"/>
  <c r="D45" i="2"/>
  <c r="D49" i="2"/>
  <c r="D53" i="2"/>
  <c r="D57" i="2"/>
  <c r="D61" i="2"/>
  <c r="F9" i="2"/>
  <c r="F13" i="2"/>
  <c r="F17" i="2"/>
  <c r="F21" i="2"/>
  <c r="F25" i="2"/>
  <c r="F29" i="2"/>
  <c r="F33" i="2"/>
  <c r="F37" i="2"/>
  <c r="F41" i="2"/>
  <c r="F45" i="2"/>
  <c r="F49" i="2"/>
  <c r="F53" i="2"/>
  <c r="F57" i="2"/>
  <c r="F61" i="2"/>
  <c r="J9" i="2"/>
  <c r="J13" i="2"/>
  <c r="J17" i="2"/>
  <c r="J21" i="2"/>
  <c r="J25" i="2"/>
  <c r="J29" i="2"/>
  <c r="J33" i="2"/>
  <c r="J37" i="2"/>
  <c r="J41" i="2"/>
  <c r="J45" i="2"/>
  <c r="J49" i="2"/>
  <c r="J53" i="2"/>
  <c r="J57" i="2"/>
  <c r="J61" i="2"/>
  <c r="E30" i="7"/>
  <c r="E46" i="7"/>
  <c r="E54" i="7"/>
  <c r="E60" i="7"/>
  <c r="E64" i="7"/>
  <c r="E50" i="7"/>
  <c r="E48" i="7"/>
  <c r="E38" i="7"/>
  <c r="E62" i="7"/>
  <c r="E52" i="7"/>
  <c r="E32" i="7"/>
  <c r="E58" i="7"/>
  <c r="E40" i="7"/>
  <c r="E68" i="7"/>
  <c r="E34" i="7"/>
  <c r="E66" i="7"/>
  <c r="E36" i="7"/>
  <c r="E56" i="7"/>
  <c r="E42" i="7"/>
  <c r="D74" i="2"/>
  <c r="D124" i="2"/>
  <c r="D116" i="2"/>
  <c r="D108" i="2"/>
  <c r="D100" i="2"/>
  <c r="D92" i="2"/>
  <c r="D84" i="2"/>
  <c r="D76" i="2"/>
  <c r="D72" i="2"/>
  <c r="D70" i="2"/>
  <c r="D120" i="2"/>
  <c r="D112" i="2"/>
  <c r="D104" i="2"/>
  <c r="D96" i="2"/>
  <c r="D88" i="2"/>
  <c r="D80" i="2"/>
  <c r="D118" i="2"/>
  <c r="D102" i="2"/>
  <c r="D86" i="2"/>
  <c r="D98" i="2"/>
  <c r="D82" i="2"/>
  <c r="D122" i="2"/>
  <c r="D114" i="2"/>
  <c r="D106" i="2"/>
  <c r="D126" i="2"/>
  <c r="D110" i="2"/>
  <c r="D94" i="2"/>
  <c r="D78" i="2"/>
  <c r="D90" i="2"/>
  <c r="D68" i="2"/>
  <c r="G30" i="7"/>
  <c r="G50" i="7"/>
  <c r="G58" i="7"/>
  <c r="G66" i="7"/>
  <c r="G34" i="7"/>
  <c r="G48" i="7"/>
  <c r="G52" i="7"/>
  <c r="G56" i="7"/>
  <c r="G60" i="7"/>
  <c r="G64" i="7"/>
  <c r="G68" i="7"/>
  <c r="G46" i="7"/>
  <c r="G42" i="7"/>
  <c r="G44" i="7"/>
  <c r="F6" i="5"/>
  <c r="G38" i="7"/>
  <c r="G40" i="7"/>
  <c r="G54" i="7"/>
  <c r="G62" i="7"/>
  <c r="G6" i="7"/>
  <c r="F26" i="6"/>
  <c r="F18" i="6"/>
  <c r="F20" i="6"/>
  <c r="F12" i="6"/>
  <c r="F6" i="6"/>
  <c r="F22" i="6"/>
  <c r="F14" i="6"/>
  <c r="F28" i="6"/>
  <c r="F24" i="6"/>
  <c r="F16" i="6"/>
  <c r="F126" i="2"/>
  <c r="F122" i="2"/>
  <c r="F118" i="2"/>
  <c r="F114" i="2"/>
  <c r="F110" i="2"/>
  <c r="F106" i="2"/>
  <c r="F102" i="2"/>
  <c r="F98" i="2"/>
  <c r="F94" i="2"/>
  <c r="F90" i="2"/>
  <c r="F86" i="2"/>
  <c r="F82" i="2"/>
  <c r="F78" i="2"/>
  <c r="F72" i="2"/>
  <c r="F10" i="6"/>
  <c r="F124" i="2"/>
  <c r="F120" i="2"/>
  <c r="F116" i="2"/>
  <c r="F112" i="2"/>
  <c r="F108" i="2"/>
  <c r="F104" i="2"/>
  <c r="F100" i="2"/>
  <c r="F96" i="2"/>
  <c r="F92" i="2"/>
  <c r="F88" i="2"/>
  <c r="F84" i="2"/>
  <c r="F80" i="2"/>
  <c r="F76" i="2"/>
  <c r="F74" i="2"/>
  <c r="F68" i="2"/>
  <c r="F70" i="2"/>
  <c r="K46" i="7"/>
  <c r="K34" i="7"/>
  <c r="K54" i="7"/>
  <c r="H6" i="5"/>
  <c r="K42" i="7"/>
  <c r="K36" i="7"/>
  <c r="K48" i="7"/>
  <c r="K56" i="7"/>
  <c r="K64" i="7"/>
  <c r="K38" i="7"/>
  <c r="K50" i="7"/>
  <c r="K58" i="7"/>
  <c r="K66" i="7"/>
  <c r="K30" i="7"/>
  <c r="K62" i="7"/>
  <c r="K32" i="7"/>
  <c r="K44" i="7"/>
  <c r="K60" i="7"/>
  <c r="K68" i="7"/>
  <c r="K52" i="7"/>
  <c r="J24" i="6"/>
  <c r="J12" i="6"/>
  <c r="J6" i="6"/>
  <c r="J26" i="6"/>
  <c r="J22" i="6"/>
  <c r="J18" i="6"/>
  <c r="J14" i="6"/>
  <c r="J28" i="6"/>
  <c r="J16" i="6"/>
  <c r="K6" i="7"/>
  <c r="J20" i="6"/>
  <c r="J124" i="2"/>
  <c r="J120" i="2"/>
  <c r="J116" i="2"/>
  <c r="J112" i="2"/>
  <c r="J108" i="2"/>
  <c r="J104" i="2"/>
  <c r="J100" i="2"/>
  <c r="J96" i="2"/>
  <c r="J92" i="2"/>
  <c r="J88" i="2"/>
  <c r="J84" i="2"/>
  <c r="J80" i="2"/>
  <c r="J76" i="2"/>
  <c r="J126" i="2"/>
  <c r="J122" i="2"/>
  <c r="J118" i="2"/>
  <c r="J114" i="2"/>
  <c r="J110" i="2"/>
  <c r="J10" i="6"/>
  <c r="J111" i="6" s="1"/>
  <c r="J86" i="2"/>
  <c r="J102" i="2"/>
  <c r="J106" i="2"/>
  <c r="J98" i="2"/>
  <c r="J90" i="2"/>
  <c r="J74" i="2"/>
  <c r="J78" i="2"/>
  <c r="J82" i="2"/>
  <c r="J72" i="2"/>
  <c r="J94" i="2"/>
  <c r="J70" i="2"/>
  <c r="J68" i="2"/>
  <c r="M48" i="7"/>
  <c r="M66" i="7"/>
  <c r="M36" i="7"/>
  <c r="M44" i="7"/>
  <c r="M62" i="7"/>
  <c r="M60" i="7"/>
  <c r="M58" i="7"/>
  <c r="M50" i="7"/>
  <c r="M52" i="7"/>
  <c r="M54" i="7"/>
  <c r="M64" i="7"/>
  <c r="M46" i="7"/>
  <c r="M30" i="7"/>
  <c r="M56" i="7"/>
  <c r="M68" i="7"/>
  <c r="M34" i="7"/>
  <c r="M42" i="7"/>
  <c r="M32" i="7"/>
  <c r="I6" i="5"/>
  <c r="L6" i="6"/>
  <c r="L22" i="6"/>
  <c r="M6" i="7"/>
  <c r="L28" i="6"/>
  <c r="L24" i="6"/>
  <c r="L20" i="6"/>
  <c r="L16" i="6"/>
  <c r="L12" i="6"/>
  <c r="L14" i="6"/>
  <c r="L26" i="6"/>
  <c r="L18" i="6"/>
  <c r="L10" i="6"/>
  <c r="L124" i="2"/>
  <c r="L120" i="2"/>
  <c r="L116" i="2"/>
  <c r="L112" i="2"/>
  <c r="L108" i="2"/>
  <c r="L104" i="2"/>
  <c r="L100" i="2"/>
  <c r="L96" i="2"/>
  <c r="L92" i="2"/>
  <c r="L88" i="2"/>
  <c r="L84" i="2"/>
  <c r="L80" i="2"/>
  <c r="L76" i="2"/>
  <c r="L122" i="2"/>
  <c r="L106" i="2"/>
  <c r="L90" i="2"/>
  <c r="L74" i="2"/>
  <c r="L126" i="2"/>
  <c r="L94" i="2"/>
  <c r="L118" i="2"/>
  <c r="L102" i="2"/>
  <c r="L86" i="2"/>
  <c r="L114" i="2"/>
  <c r="L98" i="2"/>
  <c r="L82" i="2"/>
  <c r="L72" i="2"/>
  <c r="L110" i="2"/>
  <c r="L78" i="2"/>
  <c r="L60" i="2"/>
  <c r="L52" i="2"/>
  <c r="L44" i="2"/>
  <c r="L40" i="2"/>
  <c r="L32" i="2"/>
  <c r="L24" i="2"/>
  <c r="L16" i="2"/>
  <c r="L12" i="2"/>
  <c r="L58" i="2"/>
  <c r="L46" i="2"/>
  <c r="L34" i="2"/>
  <c r="L22" i="2"/>
  <c r="L14" i="2"/>
  <c r="L64" i="2"/>
  <c r="L56" i="2"/>
  <c r="L48" i="2"/>
  <c r="L36" i="2"/>
  <c r="L28" i="2"/>
  <c r="L20" i="2"/>
  <c r="L54" i="2"/>
  <c r="L42" i="2"/>
  <c r="L26" i="2"/>
  <c r="L10" i="2"/>
  <c r="L68" i="2"/>
  <c r="L70" i="2"/>
  <c r="L62" i="2"/>
  <c r="L50" i="2"/>
  <c r="L38" i="2"/>
  <c r="L30" i="2"/>
  <c r="L18" i="2"/>
  <c r="O38" i="7"/>
  <c r="O30" i="7"/>
  <c r="O44" i="7"/>
  <c r="O50" i="7"/>
  <c r="O54" i="7"/>
  <c r="O58" i="7"/>
  <c r="O66" i="7"/>
  <c r="O62" i="7"/>
  <c r="O46" i="7"/>
  <c r="O36" i="7"/>
  <c r="O34" i="7"/>
  <c r="O48" i="7"/>
  <c r="O52" i="7"/>
  <c r="O60" i="7"/>
  <c r="O64" i="7"/>
  <c r="O68" i="7"/>
  <c r="J6" i="5"/>
  <c r="O32" i="7"/>
  <c r="O6" i="7"/>
  <c r="N28" i="6"/>
  <c r="N16" i="6"/>
  <c r="N6" i="6"/>
  <c r="N26" i="6"/>
  <c r="N22" i="6"/>
  <c r="N18" i="6"/>
  <c r="N14" i="6"/>
  <c r="N20" i="6"/>
  <c r="N24" i="6"/>
  <c r="N12" i="6"/>
  <c r="N126" i="2"/>
  <c r="N122" i="2"/>
  <c r="N118" i="2"/>
  <c r="N114" i="2"/>
  <c r="N110" i="2"/>
  <c r="N106" i="2"/>
  <c r="N102" i="2"/>
  <c r="N98" i="2"/>
  <c r="N94" i="2"/>
  <c r="N90" i="2"/>
  <c r="N86" i="2"/>
  <c r="N82" i="2"/>
  <c r="N78" i="2"/>
  <c r="N124" i="2"/>
  <c r="N120" i="2"/>
  <c r="N116" i="2"/>
  <c r="N112" i="2"/>
  <c r="N108" i="2"/>
  <c r="N104" i="2"/>
  <c r="N100" i="2"/>
  <c r="N96" i="2"/>
  <c r="N92" i="2"/>
  <c r="N88" i="2"/>
  <c r="N84" i="2"/>
  <c r="N80" i="2"/>
  <c r="N76" i="2"/>
  <c r="N72" i="2"/>
  <c r="N10" i="6"/>
  <c r="N74" i="2"/>
  <c r="N28" i="2"/>
  <c r="N20" i="2"/>
  <c r="N12" i="2"/>
  <c r="N46" i="2"/>
  <c r="N38" i="2"/>
  <c r="N22" i="2"/>
  <c r="N14" i="2"/>
  <c r="N68" i="2"/>
  <c r="N64" i="2"/>
  <c r="N60" i="2"/>
  <c r="N56" i="2"/>
  <c r="N52" i="2"/>
  <c r="N48" i="2"/>
  <c r="N44" i="2"/>
  <c r="N40" i="2"/>
  <c r="N36" i="2"/>
  <c r="N32" i="2"/>
  <c r="N24" i="2"/>
  <c r="N16" i="2"/>
  <c r="N62" i="2"/>
  <c r="N54" i="2"/>
  <c r="N42" i="2"/>
  <c r="N30" i="2"/>
  <c r="N10" i="2"/>
  <c r="N70" i="2"/>
  <c r="N58" i="2"/>
  <c r="N50" i="2"/>
  <c r="N34" i="2"/>
  <c r="N26" i="2"/>
  <c r="N18" i="2"/>
  <c r="Q30" i="7"/>
  <c r="Q50" i="7"/>
  <c r="Q54" i="7"/>
  <c r="Q58" i="7"/>
  <c r="Q62" i="7"/>
  <c r="Q66" i="7"/>
  <c r="Q36" i="7"/>
  <c r="Q46" i="7"/>
  <c r="K6" i="5"/>
  <c r="Q38" i="7"/>
  <c r="Q32" i="7"/>
  <c r="Q56" i="7"/>
  <c r="Q48" i="7"/>
  <c r="Q52" i="7"/>
  <c r="Q60" i="7"/>
  <c r="Q64" i="7"/>
  <c r="Q68" i="7"/>
  <c r="Q42" i="7"/>
  <c r="Q34" i="7"/>
  <c r="Q44" i="7"/>
  <c r="Q6" i="7"/>
  <c r="P26" i="6"/>
  <c r="P28" i="6"/>
  <c r="P24" i="6"/>
  <c r="P20" i="6"/>
  <c r="P16" i="6"/>
  <c r="P12" i="6"/>
  <c r="P18" i="6"/>
  <c r="P6" i="6"/>
  <c r="P22" i="6"/>
  <c r="P14" i="6"/>
  <c r="P10" i="6"/>
  <c r="P126" i="2"/>
  <c r="P122" i="2"/>
  <c r="P118" i="2"/>
  <c r="P114" i="2"/>
  <c r="P110" i="2"/>
  <c r="P106" i="2"/>
  <c r="P102" i="2"/>
  <c r="P98" i="2"/>
  <c r="P94" i="2"/>
  <c r="P90" i="2"/>
  <c r="P86" i="2"/>
  <c r="P82" i="2"/>
  <c r="P78" i="2"/>
  <c r="P116" i="2"/>
  <c r="P100" i="2"/>
  <c r="P84" i="2"/>
  <c r="P72" i="2"/>
  <c r="P112" i="2"/>
  <c r="P96" i="2"/>
  <c r="P80" i="2"/>
  <c r="P124" i="2"/>
  <c r="P108" i="2"/>
  <c r="P92" i="2"/>
  <c r="P76" i="2"/>
  <c r="P74" i="2"/>
  <c r="P120" i="2"/>
  <c r="P104" i="2"/>
  <c r="P88" i="2"/>
  <c r="P68" i="2"/>
  <c r="P58" i="2"/>
  <c r="P50" i="2"/>
  <c r="P42" i="2"/>
  <c r="P30" i="2"/>
  <c r="P18" i="2"/>
  <c r="P10" i="2"/>
  <c r="P70" i="2"/>
  <c r="P64" i="2"/>
  <c r="P60" i="2"/>
  <c r="P56" i="2"/>
  <c r="P52" i="2"/>
  <c r="P48" i="2"/>
  <c r="P44" i="2"/>
  <c r="P40" i="2"/>
  <c r="P36" i="2"/>
  <c r="P32" i="2"/>
  <c r="P28" i="2"/>
  <c r="P24" i="2"/>
  <c r="P20" i="2"/>
  <c r="P16" i="2"/>
  <c r="P12" i="2"/>
  <c r="P38" i="2"/>
  <c r="P22" i="2"/>
  <c r="P62" i="2"/>
  <c r="P54" i="2"/>
  <c r="P46" i="2"/>
  <c r="P34" i="2"/>
  <c r="P26" i="2"/>
  <c r="P14" i="2"/>
  <c r="S68" i="7"/>
  <c r="S60" i="7"/>
  <c r="S56" i="7"/>
  <c r="S62" i="7"/>
  <c r="S32" i="7"/>
  <c r="S44" i="7"/>
  <c r="L6" i="5"/>
  <c r="S52" i="7"/>
  <c r="S50" i="7"/>
  <c r="S48" i="7"/>
  <c r="S54" i="7"/>
  <c r="S30" i="7"/>
  <c r="S38" i="7"/>
  <c r="S34" i="7"/>
  <c r="S46" i="7"/>
  <c r="S42" i="7"/>
  <c r="S36" i="7"/>
  <c r="S66" i="7"/>
  <c r="S64" i="7"/>
  <c r="R28" i="6"/>
  <c r="R16" i="6"/>
  <c r="R6" i="6"/>
  <c r="R26" i="6"/>
  <c r="R22" i="6"/>
  <c r="R18" i="6"/>
  <c r="R14" i="6"/>
  <c r="R24" i="6"/>
  <c r="R12" i="6"/>
  <c r="S6" i="7"/>
  <c r="R20" i="6"/>
  <c r="R124" i="2"/>
  <c r="R120" i="2"/>
  <c r="R116" i="2"/>
  <c r="R112" i="2"/>
  <c r="R108" i="2"/>
  <c r="R104" i="2"/>
  <c r="R100" i="2"/>
  <c r="R96" i="2"/>
  <c r="R92" i="2"/>
  <c r="R88" i="2"/>
  <c r="R84" i="2"/>
  <c r="R80" i="2"/>
  <c r="R76" i="2"/>
  <c r="R126" i="2"/>
  <c r="R122" i="2"/>
  <c r="R118" i="2"/>
  <c r="R114" i="2"/>
  <c r="R110" i="2"/>
  <c r="R106" i="2"/>
  <c r="R102" i="2"/>
  <c r="R98" i="2"/>
  <c r="R94" i="2"/>
  <c r="R90" i="2"/>
  <c r="R86" i="2"/>
  <c r="R82" i="2"/>
  <c r="R78" i="2"/>
  <c r="R74" i="2"/>
  <c r="R10" i="6"/>
  <c r="R72" i="2"/>
  <c r="R70" i="2"/>
  <c r="R58" i="2"/>
  <c r="R50" i="2"/>
  <c r="R42" i="2"/>
  <c r="R34" i="2"/>
  <c r="R26" i="2"/>
  <c r="R18" i="2"/>
  <c r="R64" i="2"/>
  <c r="R60" i="2"/>
  <c r="R56" i="2"/>
  <c r="R52" i="2"/>
  <c r="R48" i="2"/>
  <c r="R44" i="2"/>
  <c r="R40" i="2"/>
  <c r="R36" i="2"/>
  <c r="R32" i="2"/>
  <c r="R28" i="2"/>
  <c r="R24" i="2"/>
  <c r="R20" i="2"/>
  <c r="R16" i="2"/>
  <c r="R12" i="2"/>
  <c r="R62" i="2"/>
  <c r="R10" i="2"/>
  <c r="R68" i="2"/>
  <c r="R54" i="2"/>
  <c r="R46" i="2"/>
  <c r="R38" i="2"/>
  <c r="R30" i="2"/>
  <c r="R22" i="2"/>
  <c r="R14" i="2"/>
  <c r="U62" i="7"/>
  <c r="U50" i="7"/>
  <c r="U30" i="7"/>
  <c r="U54" i="7"/>
  <c r="U60" i="7"/>
  <c r="U58" i="7"/>
  <c r="U46" i="7"/>
  <c r="U36" i="7"/>
  <c r="U52" i="7"/>
  <c r="U66" i="7"/>
  <c r="U64" i="7"/>
  <c r="U38" i="7"/>
  <c r="U34" i="7"/>
  <c r="U42" i="7"/>
  <c r="U68" i="7"/>
  <c r="U32" i="7"/>
  <c r="U56" i="7"/>
  <c r="U48" i="7"/>
  <c r="M6" i="5"/>
  <c r="T18" i="6"/>
  <c r="U6" i="7"/>
  <c r="T28" i="6"/>
  <c r="T24" i="6"/>
  <c r="T20" i="6"/>
  <c r="T16" i="6"/>
  <c r="T12" i="6"/>
  <c r="T26" i="6"/>
  <c r="T22" i="6"/>
  <c r="T6" i="6"/>
  <c r="T14" i="6"/>
  <c r="T10" i="6"/>
  <c r="T124" i="2"/>
  <c r="T120" i="2"/>
  <c r="T116" i="2"/>
  <c r="T112" i="2"/>
  <c r="T108" i="2"/>
  <c r="T104" i="2"/>
  <c r="T100" i="2"/>
  <c r="T96" i="2"/>
  <c r="T92" i="2"/>
  <c r="T88" i="2"/>
  <c r="T84" i="2"/>
  <c r="T80" i="2"/>
  <c r="T76" i="2"/>
  <c r="T126" i="2"/>
  <c r="T110" i="2"/>
  <c r="T94" i="2"/>
  <c r="T78" i="2"/>
  <c r="T74" i="2"/>
  <c r="T122" i="2"/>
  <c r="T106" i="2"/>
  <c r="T90" i="2"/>
  <c r="T118" i="2"/>
  <c r="T102" i="2"/>
  <c r="T86" i="2"/>
  <c r="T72" i="2"/>
  <c r="T114" i="2"/>
  <c r="T98" i="2"/>
  <c r="T82" i="2"/>
  <c r="T70" i="2"/>
  <c r="T58" i="2"/>
  <c r="T50" i="2"/>
  <c r="T42" i="2"/>
  <c r="T34" i="2"/>
  <c r="T26" i="2"/>
  <c r="T18" i="2"/>
  <c r="T10" i="2"/>
  <c r="T64" i="2"/>
  <c r="T60" i="2"/>
  <c r="T56" i="2"/>
  <c r="T52" i="2"/>
  <c r="T48" i="2"/>
  <c r="T44" i="2"/>
  <c r="T40" i="2"/>
  <c r="T36" i="2"/>
  <c r="T32" i="2"/>
  <c r="T28" i="2"/>
  <c r="T24" i="2"/>
  <c r="T20" i="2"/>
  <c r="T16" i="2"/>
  <c r="T12" i="2"/>
  <c r="T68" i="2"/>
  <c r="T62" i="2"/>
  <c r="T54" i="2"/>
  <c r="T46" i="2"/>
  <c r="T38" i="2"/>
  <c r="T30" i="2"/>
  <c r="T22" i="2"/>
  <c r="T14" i="2"/>
  <c r="T6" i="2"/>
  <c r="R6" i="2"/>
  <c r="L6" i="2"/>
  <c r="N6" i="2"/>
  <c r="P6" i="2"/>
  <c r="D5" i="2"/>
  <c r="J5" i="2"/>
  <c r="D7" i="2"/>
  <c r="D11" i="2"/>
  <c r="D15" i="2"/>
  <c r="D19" i="2"/>
  <c r="D23" i="2"/>
  <c r="D27" i="2"/>
  <c r="D31" i="2"/>
  <c r="D35" i="2"/>
  <c r="D39" i="2"/>
  <c r="D43" i="2"/>
  <c r="D47" i="2"/>
  <c r="D51" i="2"/>
  <c r="D55" i="2"/>
  <c r="D59" i="2"/>
  <c r="D63" i="2"/>
  <c r="F11" i="2"/>
  <c r="F15" i="2"/>
  <c r="F19" i="2"/>
  <c r="F23" i="2"/>
  <c r="F27" i="2"/>
  <c r="F31" i="2"/>
  <c r="F35" i="2"/>
  <c r="F39" i="2"/>
  <c r="F43" i="2"/>
  <c r="F47" i="2"/>
  <c r="F51" i="2"/>
  <c r="F55" i="2"/>
  <c r="F59" i="2"/>
  <c r="F63" i="2"/>
  <c r="J11" i="2"/>
  <c r="J15" i="2"/>
  <c r="J19" i="2"/>
  <c r="J23" i="2"/>
  <c r="J27" i="2"/>
  <c r="J31" i="2"/>
  <c r="J35" i="2"/>
  <c r="J39" i="2"/>
  <c r="J43" i="2"/>
  <c r="J47" i="2"/>
  <c r="J51" i="2"/>
  <c r="J55" i="2"/>
  <c r="J59" i="2"/>
  <c r="J63" i="2"/>
  <c r="H62" i="2"/>
  <c r="I30" i="7"/>
  <c r="G6" i="5"/>
  <c r="I54" i="7"/>
  <c r="I48" i="7"/>
  <c r="I52" i="7"/>
  <c r="I56" i="7"/>
  <c r="I60" i="7"/>
  <c r="I64" i="7"/>
  <c r="I68" i="7"/>
  <c r="I36" i="7"/>
  <c r="I42" i="7"/>
  <c r="I46" i="7"/>
  <c r="I34" i="7"/>
  <c r="I38" i="7"/>
  <c r="I32" i="7"/>
  <c r="I50" i="7"/>
  <c r="I58" i="7"/>
  <c r="I66" i="7"/>
  <c r="H18" i="6"/>
  <c r="H28" i="6"/>
  <c r="H24" i="6"/>
  <c r="H20" i="6"/>
  <c r="H16" i="6"/>
  <c r="H12" i="6"/>
  <c r="I6" i="7"/>
  <c r="H26" i="6"/>
  <c r="H6" i="6"/>
  <c r="H22" i="6"/>
  <c r="H14" i="6"/>
  <c r="H10" i="6"/>
  <c r="H126" i="2"/>
  <c r="H116" i="2"/>
  <c r="H120" i="2"/>
  <c r="H114" i="2"/>
  <c r="H110" i="2"/>
  <c r="H106" i="2"/>
  <c r="H102" i="2"/>
  <c r="H98" i="2"/>
  <c r="H94" i="2"/>
  <c r="H90" i="2"/>
  <c r="H86" i="2"/>
  <c r="H82" i="2"/>
  <c r="H78" i="2"/>
  <c r="H124" i="2"/>
  <c r="H118" i="2"/>
  <c r="H74" i="2"/>
  <c r="H112" i="2"/>
  <c r="H96" i="2"/>
  <c r="H80" i="2"/>
  <c r="H84" i="2"/>
  <c r="H108" i="2"/>
  <c r="H92" i="2"/>
  <c r="H76" i="2"/>
  <c r="H122" i="2"/>
  <c r="H104" i="2"/>
  <c r="H88" i="2"/>
  <c r="H100" i="2"/>
  <c r="J64" i="2"/>
  <c r="H8" i="2"/>
  <c r="H21" i="2"/>
  <c r="H49" i="2"/>
  <c r="H10" i="2"/>
  <c r="H14" i="2"/>
  <c r="H18" i="2"/>
  <c r="H22" i="2"/>
  <c r="H26" i="2"/>
  <c r="H30" i="2"/>
  <c r="H34" i="2"/>
  <c r="H38" i="2"/>
  <c r="H42" i="2"/>
  <c r="H46" i="2"/>
  <c r="H50" i="2"/>
  <c r="H54" i="2"/>
  <c r="H58" i="2"/>
  <c r="H7" i="2"/>
  <c r="H13" i="2"/>
  <c r="H25" i="2"/>
  <c r="H33" i="2"/>
  <c r="H41" i="2"/>
  <c r="H53" i="2"/>
  <c r="H61" i="2"/>
  <c r="H5" i="2"/>
  <c r="H11" i="2"/>
  <c r="H15" i="2"/>
  <c r="H19" i="2"/>
  <c r="H23" i="2"/>
  <c r="H27" i="2"/>
  <c r="H31" i="2"/>
  <c r="H35" i="2"/>
  <c r="H39" i="2"/>
  <c r="H43" i="2"/>
  <c r="H47" i="2"/>
  <c r="H51" i="2"/>
  <c r="H55" i="2"/>
  <c r="H59" i="2"/>
  <c r="H73" i="2"/>
  <c r="H71" i="2"/>
  <c r="H69" i="2"/>
  <c r="H67" i="2"/>
  <c r="H9" i="2"/>
  <c r="H17" i="2"/>
  <c r="H29" i="2"/>
  <c r="H37" i="2"/>
  <c r="H45" i="2"/>
  <c r="H57" i="2"/>
  <c r="H72" i="2"/>
  <c r="H68" i="2"/>
  <c r="H70" i="2"/>
  <c r="H6" i="2"/>
  <c r="H12" i="2"/>
  <c r="H16" i="2"/>
  <c r="H20" i="2"/>
  <c r="H24" i="2"/>
  <c r="H28" i="2"/>
  <c r="H32" i="2"/>
  <c r="H36" i="2"/>
  <c r="H40" i="2"/>
  <c r="H44" i="2"/>
  <c r="H48" i="2"/>
  <c r="H52" i="2"/>
  <c r="H56" i="2"/>
  <c r="H60" i="2"/>
  <c r="H64" i="2"/>
  <c r="L110" i="6" l="1"/>
  <c r="L113" i="6" s="1"/>
  <c r="I8" i="5" s="1"/>
  <c r="N110" i="6"/>
  <c r="D111" i="6"/>
  <c r="D110" i="6"/>
  <c r="D113" i="6" s="1"/>
  <c r="T110" i="6"/>
  <c r="J110" i="6"/>
  <c r="H110" i="6"/>
  <c r="T111" i="6"/>
  <c r="L111" i="6"/>
  <c r="H111" i="6"/>
  <c r="N111" i="6"/>
  <c r="P111" i="6"/>
  <c r="P110" i="6"/>
  <c r="F110" i="6"/>
  <c r="F111" i="6" s="1"/>
  <c r="R111" i="6"/>
  <c r="R110" i="6"/>
  <c r="R113" i="6" s="1"/>
  <c r="L8" i="5" s="1"/>
  <c r="S111" i="7"/>
  <c r="L11" i="5" s="1"/>
  <c r="O112" i="7"/>
  <c r="O111" i="7"/>
  <c r="J11" i="5" s="1"/>
  <c r="K112" i="7"/>
  <c r="K111" i="7"/>
  <c r="U112" i="7"/>
  <c r="U111" i="7"/>
  <c r="M11" i="5" s="1"/>
  <c r="Q112" i="7"/>
  <c r="Q111" i="7"/>
  <c r="K11" i="5" s="1"/>
  <c r="S112" i="7"/>
  <c r="M111" i="7"/>
  <c r="I11" i="5" s="1"/>
  <c r="M112" i="7"/>
  <c r="I111" i="7"/>
  <c r="G11" i="5" s="1"/>
  <c r="I112" i="7"/>
  <c r="G112" i="7"/>
  <c r="G111" i="7"/>
  <c r="F11" i="5" s="1"/>
  <c r="E112" i="7"/>
  <c r="E111" i="7"/>
  <c r="E11" i="5" s="1"/>
  <c r="F113" i="6" l="1"/>
  <c r="F8" i="5" s="1"/>
  <c r="H113" i="6"/>
  <c r="G8" i="5" s="1"/>
  <c r="P113" i="6"/>
  <c r="K8" i="5" s="1"/>
  <c r="E8" i="5"/>
  <c r="T113" i="6"/>
  <c r="M8" i="5" s="1"/>
  <c r="N113" i="6"/>
  <c r="J8" i="5" s="1"/>
  <c r="J113" i="6"/>
  <c r="H8" i="5" s="1"/>
  <c r="L10" i="5"/>
  <c r="K10" i="5"/>
  <c r="M10" i="5"/>
  <c r="G111" i="6"/>
  <c r="G114" i="6" s="1"/>
  <c r="I10" i="5"/>
  <c r="G10" i="5"/>
  <c r="S111" i="6"/>
  <c r="S114" i="6" s="1"/>
  <c r="Q111" i="6"/>
  <c r="Q114" i="6" s="1"/>
  <c r="J10" i="5"/>
  <c r="I111" i="6"/>
  <c r="I114" i="6" s="1"/>
  <c r="E10" i="5"/>
  <c r="K111" i="6"/>
  <c r="K114" i="6" s="1"/>
  <c r="F10" i="5"/>
  <c r="O111" i="6"/>
  <c r="O114" i="6" s="1"/>
  <c r="E111" i="6"/>
  <c r="E114" i="6" s="1"/>
  <c r="M111" i="6"/>
  <c r="M114" i="6" s="1"/>
  <c r="H10" i="5"/>
  <c r="H11" i="5"/>
  <c r="F114" i="6" l="1"/>
  <c r="F9" i="5" s="1"/>
  <c r="R114" i="6"/>
  <c r="L9" i="5" s="1"/>
  <c r="J114" i="6"/>
  <c r="H9" i="5" s="1"/>
  <c r="P114" i="6"/>
  <c r="K9" i="5" s="1"/>
  <c r="L114" i="6"/>
  <c r="I9" i="5" s="1"/>
  <c r="T114" i="6"/>
  <c r="M9" i="5" s="1"/>
  <c r="N114" i="6"/>
  <c r="J9" i="5" s="1"/>
  <c r="D114" i="6"/>
  <c r="E9" i="5" s="1"/>
  <c r="H114" i="6"/>
  <c r="G9" i="5" s="1"/>
</calcChain>
</file>

<file path=xl/sharedStrings.xml><?xml version="1.0" encoding="utf-8"?>
<sst xmlns="http://schemas.openxmlformats.org/spreadsheetml/2006/main" count="3088" uniqueCount="69">
  <si>
    <t>Weekly</t>
  </si>
  <si>
    <t>Annual</t>
  </si>
  <si>
    <r>
      <rPr>
        <b/>
        <sz val="12"/>
        <color theme="1"/>
        <rFont val="Calibri"/>
        <family val="2"/>
        <scheme val="minor"/>
      </rPr>
      <t>Small businesses</t>
    </r>
    <r>
      <rPr>
        <sz val="12"/>
        <color theme="1"/>
        <rFont val="Calibri"/>
        <family val="2"/>
        <scheme val="minor"/>
      </rPr>
      <t xml:space="preserve"> (1-50 employees)</t>
    </r>
  </si>
  <si>
    <t>July 1, 2020</t>
  </si>
  <si>
    <t>January 1, 2021</t>
  </si>
  <si>
    <t>January 1, 2022</t>
  </si>
  <si>
    <t>January 1, 2023</t>
  </si>
  <si>
    <t>January 1, 2024</t>
  </si>
  <si>
    <t>January 1, 2025</t>
  </si>
  <si>
    <t>January 1, 2026</t>
  </si>
  <si>
    <t>January 1, 2027</t>
  </si>
  <si>
    <t>January 1, 2028</t>
  </si>
  <si>
    <t>For Employers with 1-50 Employees</t>
  </si>
  <si>
    <t>Name</t>
  </si>
  <si>
    <t>Salary</t>
  </si>
  <si>
    <t>SALARY, EXEMPT EMPLOYEES</t>
  </si>
  <si>
    <t>HOURLY, EXEMPT EMPLOYEES</t>
  </si>
  <si>
    <t>Hourly Rate</t>
  </si>
  <si>
    <t>W</t>
  </si>
  <si>
    <t>A</t>
  </si>
  <si>
    <r>
      <rPr>
        <b/>
        <sz val="12"/>
        <color theme="1"/>
        <rFont val="Calibri"/>
        <family val="2"/>
        <scheme val="minor"/>
      </rPr>
      <t>Combined Total</t>
    </r>
    <r>
      <rPr>
        <sz val="12"/>
        <color theme="1"/>
        <rFont val="Calibri"/>
        <family val="2"/>
        <scheme val="minor"/>
      </rPr>
      <t xml:space="preserve"> </t>
    </r>
    <r>
      <rPr>
        <sz val="10"/>
        <color theme="1"/>
        <rFont val="Calibri"/>
        <family val="2"/>
        <scheme val="minor"/>
      </rPr>
      <t>(to maintain all employee exempt status)</t>
    </r>
  </si>
  <si>
    <t>Effective Date</t>
  </si>
  <si>
    <t>Overtime Expense Estimations</t>
  </si>
  <si>
    <t>Current Salary</t>
  </si>
  <si>
    <t>Hourly Rate Equivalent</t>
  </si>
  <si>
    <t>Hours</t>
  </si>
  <si>
    <t>Expense</t>
  </si>
  <si>
    <r>
      <rPr>
        <b/>
        <sz val="12"/>
        <color theme="1"/>
        <rFont val="Calibri"/>
        <family val="2"/>
        <scheme val="minor"/>
      </rPr>
      <t>Total Overtime Expense Estimations</t>
    </r>
    <r>
      <rPr>
        <sz val="10"/>
        <color theme="1"/>
        <rFont val="Calibri"/>
        <family val="2"/>
        <scheme val="minor"/>
      </rPr>
      <t xml:space="preserve"> (if ea. Employee does not meet exempt salary threshold &amp; job duties test)</t>
    </r>
  </si>
  <si>
    <t>WA L&amp;I Salary Threshold Implementation Schedule*</t>
  </si>
  <si>
    <t>OVERTIME SALARY THRESHOLD - SUMMARY (FOR SMALL BUSINESSES 1-50 EMPLOYEES)</t>
  </si>
  <si>
    <t>2025*</t>
  </si>
  <si>
    <t>2026*</t>
  </si>
  <si>
    <t>2027*</t>
  </si>
  <si>
    <t>2028*</t>
  </si>
  <si>
    <t>MINIMUM WAGE MULTIPLIERS</t>
  </si>
  <si>
    <t>SALARY THRESHOLDS FOR EXEMPT WORKERS**</t>
  </si>
  <si>
    <t>MINIMUM HOURLY WAGE*</t>
  </si>
  <si>
    <t>OVERTIME SALARY THRESHOLD TOOL</t>
  </si>
  <si>
    <t>IMPORTANT NOTE</t>
  </si>
  <si>
    <t>INTRODUCTION TO TOOL</t>
  </si>
  <si>
    <t>RATES TABLE</t>
  </si>
  <si>
    <t>OVERTIME EXPENSE ESTIMATIONS</t>
  </si>
  <si>
    <t>SUMMARY</t>
  </si>
  <si>
    <t xml:space="preserve">This is only an educational planning tool, and the information provided here does not constitute legal or technical advice. If you are unsure about any aspects of Washington's Overtime Rules including the salary thresholds and job duties tests, we suggest you contact the Washington State Department of Labor and Industries (L&amp;I) at eaprules@lni.wa.gov, an employment attorney, or other human resources professional. </t>
  </si>
  <si>
    <t>SALARY-EXEMPT</t>
  </si>
  <si>
    <r>
      <t xml:space="preserve">The summary tab pulls together key content from each tab - Rates Table, Salary-Exempt, and Overtime Expense Estimations - for a quick reference. You can compare the cumulative totals from the Salary-Exempt tab and Overtime Expense Estimations side-by-side here. </t>
    </r>
    <r>
      <rPr>
        <i/>
        <sz val="12"/>
        <color theme="1"/>
        <rFont val="Calibri"/>
        <family val="2"/>
        <scheme val="minor"/>
      </rPr>
      <t>If you intend to use the Summary tab as a comparison tool, make sure you enter employee data in the same order in the Salary-Exempt and Overtime Expense Estimations tabs.</t>
    </r>
    <r>
      <rPr>
        <sz val="12"/>
        <color theme="1"/>
        <rFont val="Calibri"/>
        <family val="2"/>
        <scheme val="minor"/>
      </rPr>
      <t xml:space="preserve">                                                                         </t>
    </r>
  </si>
  <si>
    <t>January 1, 2025**</t>
  </si>
  <si>
    <t>January 1, 2026**</t>
  </si>
  <si>
    <t>January 1, 2027**</t>
  </si>
  <si>
    <t>January 1, 2028**</t>
  </si>
  <si>
    <t>RATES TABLE INSTRUCTIONS</t>
  </si>
  <si>
    <t>SALARY-EXEMPT INSTRUCTIONS</t>
  </si>
  <si>
    <t>OVERTIME EXPENSE ESTIMATIONS INSTRUCTIONS</t>
  </si>
  <si>
    <t>SUMMARY INSTRUCTIONS</t>
  </si>
  <si>
    <t xml:space="preserve">This educational planning tool was prepared for you to simply enter your information as the instructions describe. The individual worksheets are protected except for the cells that require information be entered. Protecting the worksheets in this way is for your benefit and helps ensure the integrity of the formulas. If you are an advanced Excel user, you may unlock a worksheet(s) by right clicking on the worksheet tab name, select “Unprotect Sheet,” and enter the password “Overtime.”   </t>
  </si>
  <si>
    <t xml:space="preserve">*PROTECTED WORKSHEETS* </t>
  </si>
  <si>
    <t>SALARY-EXEMPT EMPLOYEES</t>
  </si>
  <si>
    <r>
      <rPr>
        <sz val="12"/>
        <color theme="1"/>
        <rFont val="Calibri"/>
        <family val="2"/>
        <scheme val="minor"/>
      </rPr>
      <t xml:space="preserve">•  </t>
    </r>
    <r>
      <rPr>
        <b/>
        <sz val="12"/>
        <color theme="1"/>
        <rFont val="Calibri"/>
        <family val="2"/>
        <scheme val="minor"/>
      </rPr>
      <t>Summary:</t>
    </r>
    <r>
      <rPr>
        <sz val="12"/>
        <color theme="1"/>
        <rFont val="Calibri"/>
        <family val="2"/>
        <scheme val="minor"/>
      </rPr>
      <t xml:space="preserve">  Use this tool to track when a salary no longer meets the minimum salary threshold and see the difference between the salary and the annual minimum salary threshold (i.e. salary variance = current salary - minimum salary threshold).
•  </t>
    </r>
    <r>
      <rPr>
        <b/>
        <sz val="12"/>
        <color theme="1"/>
        <rFont val="Calibri"/>
        <family val="2"/>
        <scheme val="minor"/>
      </rPr>
      <t>Actions:</t>
    </r>
    <r>
      <rPr>
        <sz val="12"/>
        <color theme="1"/>
        <rFont val="Calibri"/>
        <family val="2"/>
        <scheme val="minor"/>
      </rPr>
      <t xml:space="preserve">  In Column A enter the employee's name. In Column B enter the employee's current annual salary. All remaining columns to the right will auto-populate.
•  </t>
    </r>
    <r>
      <rPr>
        <b/>
        <sz val="12"/>
        <color theme="1"/>
        <rFont val="Calibri"/>
        <family val="2"/>
        <scheme val="minor"/>
      </rPr>
      <t>Features:</t>
    </r>
    <r>
      <rPr>
        <sz val="12"/>
        <color theme="1"/>
        <rFont val="Calibri"/>
        <family val="2"/>
        <scheme val="minor"/>
      </rPr>
      <t xml:space="preserve">  For salaries that meet the minimum salary threshold, the associated cells will turn green and return the amount above the threshold (positive number). For salaries that do not meet the minimum salary threshold, the associated cells will turn red and return the amount below the threshold (negative number). The combined total adds only the amounts below the threshold to show cumulatively what it would cost to maintain exemption for all current salaried-exempt employees. There are spaces for 50 employees setup in the worksheet.
•  </t>
    </r>
    <r>
      <rPr>
        <b/>
        <sz val="12"/>
        <color theme="1"/>
        <rFont val="Calibri"/>
        <family val="2"/>
        <scheme val="minor"/>
      </rPr>
      <t>Color Vision Deficiency:</t>
    </r>
    <r>
      <rPr>
        <sz val="12"/>
        <color theme="1"/>
        <rFont val="Calibri"/>
        <family val="2"/>
        <scheme val="minor"/>
      </rPr>
      <t xml:space="preserve">  If you have a color vision deficiency, please note salaries that meet the minimum salary threshold will return a positive value, and salaries that do not meet the minimum salary threshold will return a negative value (shown by a dollar amount in parentheses).</t>
    </r>
  </si>
  <si>
    <r>
      <t xml:space="preserve">•  </t>
    </r>
    <r>
      <rPr>
        <b/>
        <sz val="12"/>
        <color theme="1"/>
        <rFont val="Calibri"/>
        <family val="2"/>
        <scheme val="minor"/>
      </rPr>
      <t>Summary:</t>
    </r>
    <r>
      <rPr>
        <sz val="12"/>
        <color theme="1"/>
        <rFont val="Calibri"/>
        <family val="2"/>
        <scheme val="minor"/>
      </rPr>
      <t xml:space="preserve">  Use this tool to track when a salary no longer meets the minimum salary threshold and see the difference between the salary and the annual minimum salary threshold (i.e. salary variance = current salary - minimum salary threshold).
•  </t>
    </r>
    <r>
      <rPr>
        <b/>
        <sz val="12"/>
        <color theme="1"/>
        <rFont val="Calibri"/>
        <family val="2"/>
        <scheme val="minor"/>
      </rPr>
      <t>Actions:</t>
    </r>
    <r>
      <rPr>
        <sz val="12"/>
        <color theme="1"/>
        <rFont val="Calibri"/>
        <family val="2"/>
        <scheme val="minor"/>
      </rPr>
      <t xml:space="preserve">  In Column A enter the employee's name. In Column B enter the employee's current annual salary. All remaining columns to the right will auto-populate.
•  </t>
    </r>
    <r>
      <rPr>
        <b/>
        <sz val="12"/>
        <color theme="1"/>
        <rFont val="Calibri"/>
        <family val="2"/>
        <scheme val="minor"/>
      </rPr>
      <t>Features:</t>
    </r>
    <r>
      <rPr>
        <sz val="12"/>
        <color theme="1"/>
        <rFont val="Calibri"/>
        <family val="2"/>
        <scheme val="minor"/>
      </rPr>
      <t xml:space="preserve">  For salaries that meet the minimum salary threshold, the associated cells will turn green and return the amount above the threshold (positive number). For salaries that do not meet the minimum salary threshold, the associated cells will turn red and return the amount below the threshold (negative number). The combined total adds only the amounts below the threshold to show cumulatively what it would cost to maintain exemption for all current salaried-exempt employees. There are spaces for 50 employees setup in the worksheet.
•  </t>
    </r>
    <r>
      <rPr>
        <b/>
        <sz val="12"/>
        <color theme="1"/>
        <rFont val="Calibri"/>
        <family val="2"/>
        <scheme val="minor"/>
      </rPr>
      <t>Color Vision Deficiency:</t>
    </r>
    <r>
      <rPr>
        <sz val="12"/>
        <color theme="1"/>
        <rFont val="Calibri"/>
        <family val="2"/>
        <scheme val="minor"/>
      </rPr>
      <t xml:space="preserve">  If you have a color vision deficiency, please note salaries that meet the minimum salary threshold will return a positive value, and salaries that do not meet the minimum salary threshold will return a negative value (shown by a dollar amount in parentheses).</t>
    </r>
  </si>
  <si>
    <r>
      <t xml:space="preserve">The Summary tab pulls together key content from each tab - Rates Table, Salary-Exempt, and Overtime Expense Estimations - for a quick reference. You can compare the cumulative totals from the Salary-Exempt tab and Overtime Expense Estimations side-by-side here. </t>
    </r>
    <r>
      <rPr>
        <i/>
        <sz val="12"/>
        <color theme="1"/>
        <rFont val="Calibri"/>
        <family val="2"/>
        <scheme val="minor"/>
      </rPr>
      <t>If you intend to use the Summary tab as a comparison tool, make sure you enter employee data in the same order in the Salary-Exempt and Overtime Expense Estimations tabs.</t>
    </r>
    <r>
      <rPr>
        <sz val="12"/>
        <color theme="1"/>
        <rFont val="Calibri"/>
        <family val="2"/>
        <scheme val="minor"/>
      </rPr>
      <t xml:space="preserve">                                                                         </t>
    </r>
  </si>
  <si>
    <r>
      <t xml:space="preserve">•  </t>
    </r>
    <r>
      <rPr>
        <b/>
        <sz val="12"/>
        <color theme="1"/>
        <rFont val="Calibri"/>
        <family val="2"/>
        <scheme val="minor"/>
      </rPr>
      <t>Summary:</t>
    </r>
    <r>
      <rPr>
        <sz val="12"/>
        <color theme="1"/>
        <rFont val="Calibri"/>
        <family val="2"/>
        <scheme val="minor"/>
      </rPr>
      <t xml:space="preserve">  Use this tool to estimate annual overtime expenses for employees that no longer meet the minimum salary threshold.
•  </t>
    </r>
    <r>
      <rPr>
        <b/>
        <sz val="12"/>
        <color theme="1"/>
        <rFont val="Calibri"/>
        <family val="2"/>
        <scheme val="minor"/>
      </rPr>
      <t>Actions:</t>
    </r>
    <r>
      <rPr>
        <sz val="12"/>
        <color theme="1"/>
        <rFont val="Calibri"/>
        <family val="2"/>
        <scheme val="minor"/>
      </rPr>
      <t xml:space="preserve">  In Column A enter the employee's name. In Column B enter the employee's current annual salary. Alternatively, if you filled in the Salary-Exempt worksheet, simply copy and paste the data from Columns A &amp; B from the Salary-Exempt tab to Columns A &amp; B in the Overtime Expense Estimations tab. For each employee, enter the total hours of overtime estimated for each year (e.g. enter 260 hours if you estimate the employee will work 5 hours of overtime each week). All remaining cells will auto-populate including the "Hourly Rate Equivalent" (based-on a 40-hour workweek) and "Expense" cells.
•  </t>
    </r>
    <r>
      <rPr>
        <b/>
        <sz val="12"/>
        <color theme="1"/>
        <rFont val="Calibri"/>
        <family val="2"/>
        <scheme val="minor"/>
      </rPr>
      <t>Features:</t>
    </r>
    <r>
      <rPr>
        <sz val="12"/>
        <color theme="1"/>
        <rFont val="Calibri"/>
        <family val="2"/>
        <scheme val="minor"/>
      </rPr>
      <t xml:space="preserve">  For salaries that meet the minimum salary threshold, the "Expense" cells will remain green and return $0. For salaries that do not meet the minimum salary threshold, the "Expense" cells will turn red and return the overtime expense estimation at the employee's current hourly equivalent. The overtime hours and overtime expense estimations are totaled to show the estimated cumulative annual expense. There are spaces for 50 employees setup in the worksheet.
•  </t>
    </r>
    <r>
      <rPr>
        <b/>
        <sz val="12"/>
        <color theme="1"/>
        <rFont val="Calibri"/>
        <family val="2"/>
        <scheme val="minor"/>
      </rPr>
      <t>Color Vision Deficiency:</t>
    </r>
    <r>
      <rPr>
        <sz val="12"/>
        <color theme="1"/>
        <rFont val="Calibri"/>
        <family val="2"/>
        <scheme val="minor"/>
      </rPr>
      <t xml:space="preserve">  If you have a color vision deficiency, please note salaries that meet the minimum salary threshold will return $0 (shown as $ - ) in the “Expense” cells, and salaries that do not meet the minimum salary threshold will return a positive dollar amount in the “Expense” cells.</t>
    </r>
  </si>
  <si>
    <r>
      <rPr>
        <b/>
        <sz val="12"/>
        <color theme="1"/>
        <rFont val="Calibri"/>
        <family val="2"/>
        <scheme val="minor"/>
      </rPr>
      <t>•</t>
    </r>
    <r>
      <rPr>
        <sz val="12"/>
        <color theme="1"/>
        <rFont val="Calibri"/>
        <family val="2"/>
        <scheme val="minor"/>
      </rPr>
      <t xml:space="preserve">  </t>
    </r>
    <r>
      <rPr>
        <b/>
        <sz val="12"/>
        <color theme="1"/>
        <rFont val="Calibri"/>
        <family val="2"/>
        <scheme val="minor"/>
      </rPr>
      <t>Summary:</t>
    </r>
    <r>
      <rPr>
        <sz val="12"/>
        <color theme="1"/>
        <rFont val="Calibri"/>
        <family val="2"/>
        <scheme val="minor"/>
      </rPr>
      <t xml:space="preserve">  Use this tool to estimate annual overtime expenses for employees that no longer meet the minimum salary threshold.
•  </t>
    </r>
    <r>
      <rPr>
        <b/>
        <sz val="12"/>
        <color theme="1"/>
        <rFont val="Calibri"/>
        <family val="2"/>
        <scheme val="minor"/>
      </rPr>
      <t>Actions:</t>
    </r>
    <r>
      <rPr>
        <sz val="12"/>
        <color theme="1"/>
        <rFont val="Calibri"/>
        <family val="2"/>
        <scheme val="minor"/>
      </rPr>
      <t xml:space="preserve">  In Column A enter the employee's name. In Column B enter the employee's current annual salary. Alternatively, if you filled in the Salary-Exempt worksheet, simply copy and paste the data from Columns A &amp; B from the Salary-Exempt tab to Columns A &amp; B in the Overtime Expense Estimations tab. For each employee, enter the total hours of overtime estimated for each year (e.g. enter 260 hours if you estimate the employee will work 5 hours of overtime each week). All remaining cells will auto-populate including the "Hourly Rate Equivalent" (based-on a 40-hour workweek) and "Expense" cells.
• </t>
    </r>
    <r>
      <rPr>
        <b/>
        <sz val="12"/>
        <color theme="1"/>
        <rFont val="Calibri"/>
        <family val="2"/>
        <scheme val="minor"/>
      </rPr>
      <t xml:space="preserve"> Features:</t>
    </r>
    <r>
      <rPr>
        <sz val="12"/>
        <color theme="1"/>
        <rFont val="Calibri"/>
        <family val="2"/>
        <scheme val="minor"/>
      </rPr>
      <t xml:space="preserve">  For salaries that meet the minimum salary threshold, the "Expense" cells will remain green and return $0. For salaries that do not meet the minimum salary threshold, the "Expense" cells will turn red and return the overtime expense estimation at the employee's current hourly equivalent. The overtime hours and overtime expense estimations are totaled to show the estimated cumulative annual expense. There are spaces for 50 employees setup in the worksheet.
• </t>
    </r>
    <r>
      <rPr>
        <b/>
        <sz val="12"/>
        <color theme="1"/>
        <rFont val="Calibri"/>
        <family val="2"/>
        <scheme val="minor"/>
      </rPr>
      <t xml:space="preserve"> Color Vision Deficiency:</t>
    </r>
    <r>
      <rPr>
        <sz val="12"/>
        <color theme="1"/>
        <rFont val="Calibri"/>
        <family val="2"/>
        <scheme val="minor"/>
      </rPr>
      <t xml:space="preserve">  If you have a color vision deficiency, please note salaries that meet the minimum salary threshold will return $0 (shown as $ - ) in the “Expense” cells, and salaries that do not meet the minimum salary threshold will return a positive dollar amount in the “Expense” cells.</t>
    </r>
  </si>
  <si>
    <r>
      <t xml:space="preserve">Washington Overtime Rules determine which employees can be considered overtime-exempt, meaning they are not required to be paid overtime for working more than forty (40) hours in a workweek or provided other protections under the Minimum Wage Act (like paid sick leave). Most overtime-exempt employees must meet a list of duties requirements and a minimum weekly salary amount, known as the minimum salary threshold (see L&amp;I's Overtime webpage for more information - https://lni.wa.gov/workers-rights/wages/overtime/). New state rules went into effect as of July 1, 2020 with a salary threshold schedule that will incrementally increase to 2.5 times the state minimum wage by 2028. After 2028, the minimum salary threshold will remain 2.5 times the state minimum wage, and the minimum salary threshold will change as the state minimum wage is updated. As a small nonprofit employer, you have several options to comply with the adopted rules. This spreadsheet-based tool was created for small nonprofits (1-50 employees) to help you plan across the phase-in period using your current salary-exempt employee data. </t>
    </r>
    <r>
      <rPr>
        <b/>
        <sz val="12"/>
        <color theme="1"/>
        <rFont val="Calibri"/>
        <family val="2"/>
        <scheme val="minor"/>
      </rPr>
      <t>Please note, this tool is only a resource to support the salary threshold component.</t>
    </r>
  </si>
  <si>
    <r>
      <rPr>
        <b/>
        <sz val="12"/>
        <color theme="1"/>
        <rFont val="Calibri"/>
        <family val="2"/>
        <scheme val="minor"/>
      </rPr>
      <t xml:space="preserve">•  Summary:  </t>
    </r>
    <r>
      <rPr>
        <sz val="12"/>
        <color theme="1"/>
        <rFont val="Calibri"/>
        <family val="2"/>
        <scheme val="minor"/>
      </rPr>
      <t>The Rates Table tab lays out the incremental increases in the state salary threshold for small businesses (1-50 employees) through the final implementation in 2028. All salary thresholds after the current year (2024) are projections.</t>
    </r>
    <r>
      <rPr>
        <b/>
        <sz val="12"/>
        <color theme="1"/>
        <rFont val="Calibri"/>
        <family val="2"/>
        <scheme val="minor"/>
      </rPr>
      <t xml:space="preserve">
•  Actions:  </t>
    </r>
    <r>
      <rPr>
        <sz val="12"/>
        <color theme="1"/>
        <rFont val="Calibri"/>
        <family val="2"/>
        <scheme val="minor"/>
      </rPr>
      <t>ANNUALLY, UPDATE THE MINIMUM HOURLY WAGE CELL FOR THAT YEAR. L&amp;I typically releases the new minimum hourly wage each Fall (see L&amp;I's Minimum Wage webpage for more information - https://lni.wa.gov/workers-rights/wages/minimum-wage/). You may also reference L&amp;I’s salary threshold implementation schedule, which is updated each Fall, for the small and large business (51 or more employees) minimum salary thresholds (see L&amp;I’s Changes to Overtime Rules webpage for more information - https://lni.wa.gov/workers-rights/wages/overtime/changes-to-overtime-rules).</t>
    </r>
    <r>
      <rPr>
        <b/>
        <sz val="12"/>
        <color theme="1"/>
        <rFont val="Calibri"/>
        <family val="2"/>
        <scheme val="minor"/>
      </rPr>
      <t xml:space="preserve">
•  Features: </t>
    </r>
    <r>
      <rPr>
        <sz val="12"/>
        <color theme="1"/>
        <rFont val="Calibri"/>
        <family val="2"/>
        <scheme val="minor"/>
      </rPr>
      <t xml:space="preserve"> All cells in the Rates Table are locked except the minimum hourly wage cells from 2022-2028, which are highlighted blue for quick identification. </t>
    </r>
    <r>
      <rPr>
        <b/>
        <sz val="12"/>
        <color theme="1"/>
        <rFont val="Calibri"/>
        <family val="2"/>
        <scheme val="minor"/>
      </rPr>
      <t>Please note, this tool was created to help across the phase-in period through 2028.</t>
    </r>
  </si>
  <si>
    <t>**Note:  Minimum salary thresholds are projections after 2024</t>
  </si>
  <si>
    <t>*Note:  Salary thresholds are projections after 2024</t>
  </si>
  <si>
    <t>*Note:  Minimum salary thresholds are projections after 2024</t>
  </si>
  <si>
    <t>*Estimates after 2024</t>
  </si>
  <si>
    <r>
      <rPr>
        <b/>
        <sz val="12"/>
        <color theme="1"/>
        <rFont val="Calibri"/>
        <family val="2"/>
        <scheme val="minor"/>
      </rPr>
      <t xml:space="preserve">•  Summary:  </t>
    </r>
    <r>
      <rPr>
        <sz val="12"/>
        <color theme="1"/>
        <rFont val="Calibri"/>
        <family val="2"/>
        <scheme val="minor"/>
      </rPr>
      <t>The Rates Table tab lays out the incremental increases in the state salary threshold for small businesses (1-50 employees) through the final implementation in 2028. All salary thresholds after the current year (2024) are projections.</t>
    </r>
    <r>
      <rPr>
        <b/>
        <sz val="12"/>
        <color theme="1"/>
        <rFont val="Calibri"/>
        <family val="2"/>
        <scheme val="minor"/>
      </rPr>
      <t xml:space="preserve">
•  Actions:  </t>
    </r>
    <r>
      <rPr>
        <sz val="12"/>
        <color theme="1"/>
        <rFont val="Calibri"/>
        <family val="2"/>
        <scheme val="minor"/>
      </rPr>
      <t>ANNUALLY, UPDATE THE MINIMUM HOURLY WAGE CELL FOR THAT YEAR. L&amp;I typically releases the new minimum hourly wage each Fall (see L&amp;I's minimum wage webpage for more information - https://lni.wa.gov/workers-rights/wages/minimum-wage/). You may also reference L&amp;I’s salary threshold implementation schedule, which is updated each Fall, for the small and large business (51 or more employees) minimum salary thresholds (see L&amp;I’s Changes to Overtime Rules webpage for more information - https://lni.wa.gov/workers-rights/wages/overtime/changes-to-overtime-rules).</t>
    </r>
    <r>
      <rPr>
        <b/>
        <sz val="12"/>
        <color theme="1"/>
        <rFont val="Calibri"/>
        <family val="2"/>
        <scheme val="minor"/>
      </rPr>
      <t xml:space="preserve">
•  Features:  </t>
    </r>
    <r>
      <rPr>
        <sz val="12"/>
        <color theme="1"/>
        <rFont val="Calibri"/>
        <family val="2"/>
        <scheme val="minor"/>
      </rPr>
      <t xml:space="preserve">All cells in the Rates Table are locked except the minimum hourly wage cells from 2022-2028, which are highlighted blue for quick identification. </t>
    </r>
    <r>
      <rPr>
        <b/>
        <sz val="12"/>
        <color theme="1"/>
        <rFont val="Calibri"/>
        <family val="2"/>
        <scheme val="minor"/>
      </rPr>
      <t>Please note, this tool was created to help across the phase-in period through 2028.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</si>
</sst>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1" x14ac:knownFonts="1">
    <font>
      <sz val="12"/>
      <color theme="1"/>
      <name val="Calibri"/>
      <family val="2"/>
      <scheme val="minor"/>
    </font>
    <font>
      <b/>
      <sz val="12"/>
      <color theme="1"/>
      <name val="Calibri"/>
      <family val="2"/>
      <scheme val="minor"/>
    </font>
    <font>
      <sz val="12"/>
      <color theme="1"/>
      <name val="Calibri"/>
      <family val="2"/>
      <scheme val="minor"/>
    </font>
    <font>
      <sz val="16"/>
      <color theme="1"/>
      <name val="Calibri"/>
      <family val="2"/>
      <scheme val="minor"/>
    </font>
    <font>
      <b/>
      <sz val="16"/>
      <color theme="1"/>
      <name val="Calibri"/>
      <family val="2"/>
      <scheme val="minor"/>
    </font>
    <font>
      <sz val="12"/>
      <name val="Calibri"/>
      <family val="2"/>
      <scheme val="minor"/>
    </font>
    <font>
      <b/>
      <sz val="14"/>
      <color theme="1"/>
      <name val="Calibri"/>
      <family val="2"/>
      <scheme val="minor"/>
    </font>
    <font>
      <sz val="10"/>
      <color theme="1"/>
      <name val="Calibri"/>
      <family val="2"/>
      <scheme val="minor"/>
    </font>
    <font>
      <b/>
      <sz val="32"/>
      <color theme="1"/>
      <name val="Calibri"/>
      <family val="2"/>
      <scheme val="minor"/>
    </font>
    <font>
      <i/>
      <sz val="12"/>
      <color theme="1"/>
      <name val="Calibri"/>
      <family val="2"/>
      <scheme val="minor"/>
    </font>
    <font>
      <sz val="12"/>
      <color rgb="FF00000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gray0625">
        <bgColor rgb="FF99CCFF"/>
      </patternFill>
    </fill>
    <fill>
      <patternFill patternType="solid">
        <fgColor rgb="FFF8696B"/>
        <bgColor indexed="64"/>
      </patternFill>
    </fill>
    <fill>
      <patternFill patternType="solid">
        <fgColor theme="5" tint="0.59999389629810485"/>
        <bgColor indexed="64"/>
      </patternFill>
    </fill>
    <fill>
      <patternFill patternType="solid">
        <fgColor rgb="FFFFC10E"/>
        <bgColor indexed="64"/>
      </patternFill>
    </fill>
    <fill>
      <patternFill patternType="solid">
        <fgColor rgb="FFDCDDDE"/>
        <bgColor indexed="64"/>
      </patternFill>
    </fill>
    <fill>
      <patternFill patternType="solid">
        <fgColor rgb="FF7FCBAE"/>
        <bgColor indexed="64"/>
      </patternFill>
    </fill>
    <fill>
      <patternFill patternType="solid">
        <fgColor theme="0"/>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diagonal/>
    </border>
    <border>
      <left/>
      <right/>
      <top/>
      <bottom style="thin">
        <color indexed="64"/>
      </bottom>
      <diagonal/>
    </border>
    <border>
      <left style="double">
        <color rgb="FF00B0F0"/>
      </left>
      <right style="thin">
        <color indexed="64"/>
      </right>
      <top style="double">
        <color rgb="FF00B0F0"/>
      </top>
      <bottom style="thin">
        <color indexed="64"/>
      </bottom>
      <diagonal/>
    </border>
    <border>
      <left style="thin">
        <color indexed="64"/>
      </left>
      <right style="thin">
        <color indexed="64"/>
      </right>
      <top style="double">
        <color rgb="FF00B0F0"/>
      </top>
      <bottom style="thin">
        <color indexed="64"/>
      </bottom>
      <diagonal/>
    </border>
    <border>
      <left style="thin">
        <color indexed="64"/>
      </left>
      <right style="double">
        <color rgb="FF00B0F0"/>
      </right>
      <top style="double">
        <color rgb="FF00B0F0"/>
      </top>
      <bottom style="thin">
        <color indexed="64"/>
      </bottom>
      <diagonal/>
    </border>
    <border>
      <left style="double">
        <color rgb="FF00B0F0"/>
      </left>
      <right style="thin">
        <color indexed="64"/>
      </right>
      <top style="thin">
        <color indexed="64"/>
      </top>
      <bottom style="double">
        <color rgb="FF00B0F0"/>
      </bottom>
      <diagonal/>
    </border>
    <border>
      <left style="thin">
        <color indexed="64"/>
      </left>
      <right style="thin">
        <color indexed="64"/>
      </right>
      <top style="thin">
        <color indexed="64"/>
      </top>
      <bottom style="double">
        <color rgb="FF00B0F0"/>
      </bottom>
      <diagonal/>
    </border>
    <border>
      <left style="thin">
        <color indexed="64"/>
      </left>
      <right style="double">
        <color rgb="FF00B0F0"/>
      </right>
      <top style="thin">
        <color indexed="64"/>
      </top>
      <bottom style="double">
        <color rgb="FF00B0F0"/>
      </bottom>
      <diagonal/>
    </border>
    <border>
      <left/>
      <right style="thin">
        <color indexed="64"/>
      </right>
      <top/>
      <bottom/>
      <diagonal/>
    </border>
    <border>
      <left/>
      <right/>
      <top/>
      <bottom style="double">
        <color rgb="FF00B0F0"/>
      </bottom>
      <diagonal/>
    </border>
    <border>
      <left style="thin">
        <color indexed="64"/>
      </left>
      <right style="thin">
        <color indexed="64"/>
      </right>
      <top style="medium">
        <color auto="1"/>
      </top>
      <bottom style="double">
        <color rgb="FF00B0F0"/>
      </bottom>
      <diagonal/>
    </border>
    <border>
      <left/>
      <right/>
      <top style="thick">
        <color indexed="64"/>
      </top>
      <bottom/>
      <diagonal/>
    </border>
    <border>
      <left style="thick">
        <color indexed="64"/>
      </left>
      <right/>
      <top style="thick">
        <color indexed="64"/>
      </top>
      <bottom/>
      <diagonal/>
    </border>
    <border>
      <left style="double">
        <color rgb="FF00B0F0"/>
      </left>
      <right/>
      <top style="double">
        <color rgb="FF00B0F0"/>
      </top>
      <bottom/>
      <diagonal/>
    </border>
    <border>
      <left/>
      <right/>
      <top style="double">
        <color rgb="FF00B0F0"/>
      </top>
      <bottom/>
      <diagonal/>
    </border>
    <border>
      <left/>
      <right style="thin">
        <color indexed="64"/>
      </right>
      <top style="double">
        <color rgb="FF00B0F0"/>
      </top>
      <bottom/>
      <diagonal/>
    </border>
    <border>
      <left style="double">
        <color rgb="FF00B0F0"/>
      </left>
      <right/>
      <top/>
      <bottom style="double">
        <color rgb="FF00B0F0"/>
      </bottom>
      <diagonal/>
    </border>
    <border>
      <left/>
      <right style="thin">
        <color indexed="64"/>
      </right>
      <top/>
      <bottom style="double">
        <color rgb="FF00B0F0"/>
      </bottom>
      <diagonal/>
    </border>
    <border>
      <left/>
      <right style="thin">
        <color indexed="64"/>
      </right>
      <top style="thick">
        <color indexed="64"/>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ck">
        <color indexed="64"/>
      </top>
      <bottom style="double">
        <color rgb="FF00B0F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DashDot">
        <color rgb="FFFF0000"/>
      </left>
      <right style="thin">
        <color indexed="64"/>
      </right>
      <top style="mediumDashDot">
        <color rgb="FFFF0000"/>
      </top>
      <bottom style="mediumDashDot">
        <color rgb="FFFF0000"/>
      </bottom>
      <diagonal/>
    </border>
    <border>
      <left style="thin">
        <color indexed="64"/>
      </left>
      <right/>
      <top style="mediumDashDot">
        <color rgb="FFFF0000"/>
      </top>
      <bottom style="mediumDashDot">
        <color rgb="FFFF0000"/>
      </bottom>
      <diagonal/>
    </border>
    <border>
      <left/>
      <right style="thin">
        <color indexed="64"/>
      </right>
      <top style="mediumDashDot">
        <color rgb="FFFF0000"/>
      </top>
      <bottom style="mediumDashDot">
        <color rgb="FFFF0000"/>
      </bottom>
      <diagonal/>
    </border>
    <border>
      <left style="thin">
        <color indexed="64"/>
      </left>
      <right style="thin">
        <color indexed="64"/>
      </right>
      <top style="mediumDashDot">
        <color rgb="FFFF0000"/>
      </top>
      <bottom style="mediumDashDot">
        <color rgb="FFFF0000"/>
      </bottom>
      <diagonal/>
    </border>
    <border>
      <left/>
      <right style="mediumDashDot">
        <color rgb="FFFF0000"/>
      </right>
      <top style="mediumDashDot">
        <color rgb="FFFF0000"/>
      </top>
      <bottom style="mediumDashDot">
        <color rgb="FFFF0000"/>
      </bottom>
      <diagonal/>
    </border>
    <border>
      <left style="mediumDashDot">
        <color rgb="FFFF0000"/>
      </left>
      <right style="thin">
        <color indexed="64"/>
      </right>
      <top style="mediumDashDot">
        <color rgb="FFFF0000"/>
      </top>
      <bottom/>
      <diagonal/>
    </border>
    <border>
      <left style="thin">
        <color indexed="64"/>
      </left>
      <right style="thin">
        <color indexed="64"/>
      </right>
      <top style="mediumDashDot">
        <color rgb="FFFF0000"/>
      </top>
      <bottom style="thin">
        <color indexed="64"/>
      </bottom>
      <diagonal/>
    </border>
    <border>
      <left style="thin">
        <color indexed="64"/>
      </left>
      <right style="thin">
        <color indexed="64"/>
      </right>
      <top style="mediumDashDot">
        <color rgb="FFFF0000"/>
      </top>
      <bottom/>
      <diagonal/>
    </border>
    <border>
      <left style="thin">
        <color indexed="64"/>
      </left>
      <right style="mediumDashDot">
        <color rgb="FFFF0000"/>
      </right>
      <top style="mediumDashDot">
        <color rgb="FFFF0000"/>
      </top>
      <bottom style="thin">
        <color indexed="64"/>
      </bottom>
      <diagonal/>
    </border>
    <border>
      <left style="mediumDashDot">
        <color rgb="FFFF0000"/>
      </left>
      <right style="thin">
        <color indexed="64"/>
      </right>
      <top/>
      <bottom style="mediumDashDot">
        <color rgb="FFFF0000"/>
      </bottom>
      <diagonal/>
    </border>
    <border>
      <left style="thin">
        <color indexed="64"/>
      </left>
      <right style="thin">
        <color indexed="64"/>
      </right>
      <top style="thin">
        <color indexed="64"/>
      </top>
      <bottom style="mediumDashDot">
        <color rgb="FFFF0000"/>
      </bottom>
      <diagonal/>
    </border>
    <border>
      <left style="thin">
        <color indexed="64"/>
      </left>
      <right style="thin">
        <color indexed="64"/>
      </right>
      <top/>
      <bottom style="mediumDashDot">
        <color rgb="FFFF0000"/>
      </bottom>
      <diagonal/>
    </border>
    <border>
      <left style="thin">
        <color indexed="64"/>
      </left>
      <right style="mediumDashDot">
        <color rgb="FFFF0000"/>
      </right>
      <top style="thin">
        <color indexed="64"/>
      </top>
      <bottom style="mediumDashDot">
        <color rgb="FFFF0000"/>
      </bottom>
      <diagonal/>
    </border>
    <border>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mediumDashDot">
        <color rgb="FFFF0000"/>
      </top>
      <bottom style="mediumDashDot">
        <color rgb="FFFF0000"/>
      </bottom>
      <diagonal/>
    </border>
    <border>
      <left/>
      <right/>
      <top style="double">
        <color rgb="FF00B0F0"/>
      </top>
      <bottom style="thin">
        <color indexed="64"/>
      </bottom>
      <diagonal/>
    </border>
    <border>
      <left/>
      <right style="thin">
        <color indexed="64"/>
      </right>
      <top style="double">
        <color rgb="FF00B0F0"/>
      </top>
      <bottom style="thin">
        <color indexed="64"/>
      </bottom>
      <diagonal/>
    </border>
    <border>
      <left/>
      <right style="double">
        <color rgb="FF00B0F0"/>
      </right>
      <top style="double">
        <color rgb="FF00B0F0"/>
      </top>
      <bottom style="thin">
        <color indexed="64"/>
      </bottom>
      <diagonal/>
    </border>
    <border>
      <left/>
      <right style="double">
        <color rgb="FF00B0F0"/>
      </right>
      <top/>
      <bottom style="double">
        <color rgb="FF00B0F0"/>
      </bottom>
      <diagonal/>
    </border>
    <border>
      <left style="double">
        <color rgb="FF00B0F0"/>
      </left>
      <right/>
      <top/>
      <bottom style="thin">
        <color indexed="64"/>
      </bottom>
      <diagonal/>
    </border>
    <border>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style="medium">
        <color auto="1"/>
      </bottom>
      <diagonal/>
    </border>
    <border>
      <left style="thin">
        <color indexed="64"/>
      </left>
      <right/>
      <top style="thick">
        <color indexed="64"/>
      </top>
      <bottom style="mediumDashDot">
        <color rgb="FFFF0000"/>
      </bottom>
      <diagonal/>
    </border>
    <border>
      <left/>
      <right/>
      <top/>
      <bottom style="mediumDashDot">
        <color rgb="FFFF0000"/>
      </bottom>
      <diagonal/>
    </border>
    <border>
      <left/>
      <right/>
      <top style="mediumDashDot">
        <color rgb="FFFF0000"/>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mediumDashDot">
        <color rgb="FF00ADEE"/>
      </left>
      <right style="thin">
        <color indexed="64"/>
      </right>
      <top style="mediumDashDot">
        <color rgb="FF00ADEE"/>
      </top>
      <bottom style="mediumDashDot">
        <color rgb="FF00ADEE"/>
      </bottom>
      <diagonal/>
    </border>
    <border>
      <left/>
      <right/>
      <top style="mediumDashDot">
        <color rgb="FF00ADEE"/>
      </top>
      <bottom style="mediumDashDot">
        <color rgb="FF00ADEE"/>
      </bottom>
      <diagonal/>
    </border>
    <border>
      <left/>
      <right style="mediumDashDot">
        <color rgb="FF00ADEE"/>
      </right>
      <top style="mediumDashDot">
        <color rgb="FF00ADEE"/>
      </top>
      <bottom style="mediumDashDot">
        <color rgb="FF00ADEE"/>
      </bottom>
      <diagonal/>
    </border>
    <border>
      <left style="double">
        <color rgb="FF00B0F0"/>
      </left>
      <right/>
      <top style="double">
        <color rgb="FF00B0F0"/>
      </top>
      <bottom style="double">
        <color rgb="FF00B0F0"/>
      </bottom>
      <diagonal/>
    </border>
    <border>
      <left/>
      <right/>
      <top style="double">
        <color rgb="FF00B0F0"/>
      </top>
      <bottom style="double">
        <color rgb="FF00B0F0"/>
      </bottom>
      <diagonal/>
    </border>
    <border>
      <left style="thin">
        <color indexed="64"/>
      </left>
      <right style="thin">
        <color indexed="64"/>
      </right>
      <top style="double">
        <color rgb="FF00B0F0"/>
      </top>
      <bottom style="double">
        <color rgb="FF00B0F0"/>
      </bottom>
      <diagonal/>
    </border>
    <border>
      <left style="thin">
        <color indexed="64"/>
      </left>
      <right/>
      <top style="double">
        <color rgb="FF00B0F0"/>
      </top>
      <bottom style="double">
        <color rgb="FF00B0F0"/>
      </bottom>
      <diagonal/>
    </border>
    <border>
      <left/>
      <right style="double">
        <color rgb="FF00ADEE"/>
      </right>
      <top style="double">
        <color rgb="FF00B0F0"/>
      </top>
      <bottom style="double">
        <color rgb="FF00B0F0"/>
      </bottom>
      <diagonal/>
    </border>
    <border>
      <left style="thin">
        <color indexed="64"/>
      </left>
      <right style="thin">
        <color indexed="64"/>
      </right>
      <top/>
      <bottom style="double">
        <color rgb="FF00B0F0"/>
      </bottom>
      <diagonal/>
    </border>
    <border>
      <left/>
      <right style="thin">
        <color indexed="64"/>
      </right>
      <top style="medium">
        <color auto="1"/>
      </top>
      <bottom style="double">
        <color rgb="FF00B0F0"/>
      </bottom>
      <diagonal/>
    </border>
    <border>
      <left style="thin">
        <color indexed="64"/>
      </left>
      <right/>
      <top style="medium">
        <color auto="1"/>
      </top>
      <bottom style="double">
        <color rgb="FF00B0F0"/>
      </bottom>
      <diagonal/>
    </border>
    <border>
      <left style="thin">
        <color indexed="64"/>
      </left>
      <right/>
      <top style="double">
        <color rgb="FF00B0F0"/>
      </top>
      <bottom style="thin">
        <color auto="1"/>
      </bottom>
      <diagonal/>
    </border>
    <border>
      <left style="thin">
        <color indexed="64"/>
      </left>
      <right style="double">
        <color rgb="FF00ADEE"/>
      </right>
      <top style="double">
        <color rgb="FF00B0F0"/>
      </top>
      <bottom style="thin">
        <color auto="1"/>
      </bottom>
      <diagonal/>
    </border>
    <border>
      <left/>
      <right style="thick">
        <color indexed="64"/>
      </right>
      <top/>
      <bottom style="thick">
        <color indexed="64"/>
      </bottom>
      <diagonal/>
    </border>
  </borders>
  <cellStyleXfs count="2">
    <xf numFmtId="0" fontId="0" fillId="0" borderId="0"/>
    <xf numFmtId="44" fontId="2" fillId="0" borderId="0" applyFont="0" applyFill="0" applyBorder="0" applyAlignment="0" applyProtection="0"/>
  </cellStyleXfs>
  <cellXfs count="311">
    <xf numFmtId="0" fontId="0" fillId="0" borderId="0" xfId="0"/>
    <xf numFmtId="0" fontId="0" fillId="0" borderId="1" xfId="0" applyBorder="1"/>
    <xf numFmtId="0" fontId="0" fillId="0" borderId="1" xfId="0" applyBorder="1" applyAlignment="1">
      <alignment wrapText="1"/>
    </xf>
    <xf numFmtId="0" fontId="0" fillId="0" borderId="3" xfId="0" applyBorder="1" applyAlignment="1">
      <alignment wrapText="1"/>
    </xf>
    <xf numFmtId="0" fontId="0" fillId="0" borderId="2" xfId="0" applyBorder="1" applyAlignment="1">
      <alignment wrapText="1"/>
    </xf>
    <xf numFmtId="6" fontId="0" fillId="0" borderId="1" xfId="0" applyNumberFormat="1" applyBorder="1" applyAlignment="1">
      <alignment wrapText="1"/>
    </xf>
    <xf numFmtId="8" fontId="0" fillId="0" borderId="1" xfId="0" applyNumberFormat="1" applyBorder="1" applyAlignment="1">
      <alignment wrapText="1"/>
    </xf>
    <xf numFmtId="0" fontId="0" fillId="0" borderId="4" xfId="0" applyBorder="1" applyAlignment="1">
      <alignment wrapText="1"/>
    </xf>
    <xf numFmtId="0" fontId="0" fillId="0" borderId="7" xfId="0" applyBorder="1" applyAlignment="1">
      <alignment wrapText="1"/>
    </xf>
    <xf numFmtId="0" fontId="0" fillId="0" borderId="3" xfId="0" applyBorder="1"/>
    <xf numFmtId="0" fontId="0" fillId="0" borderId="4" xfId="0" applyBorder="1"/>
    <xf numFmtId="164" fontId="0" fillId="0" borderId="1" xfId="1" applyNumberFormat="1" applyFont="1" applyBorder="1"/>
    <xf numFmtId="164" fontId="0" fillId="0" borderId="4" xfId="1" applyNumberFormat="1" applyFont="1" applyBorder="1"/>
    <xf numFmtId="0" fontId="0" fillId="0" borderId="2" xfId="0" applyBorder="1"/>
    <xf numFmtId="164" fontId="5" fillId="0" borderId="4" xfId="1" applyNumberFormat="1" applyFont="1" applyBorder="1"/>
    <xf numFmtId="0" fontId="1" fillId="5" borderId="3" xfId="0" applyFont="1" applyFill="1" applyBorder="1"/>
    <xf numFmtId="164" fontId="0" fillId="0" borderId="4" xfId="1" applyNumberFormat="1" applyFont="1" applyBorder="1" applyProtection="1"/>
    <xf numFmtId="0" fontId="0" fillId="3" borderId="13" xfId="0" applyFill="1" applyBorder="1"/>
    <xf numFmtId="164" fontId="5" fillId="3" borderId="13" xfId="1" applyNumberFormat="1" applyFont="1" applyFill="1" applyBorder="1"/>
    <xf numFmtId="164" fontId="0" fillId="3" borderId="13" xfId="1" applyNumberFormat="1" applyFont="1" applyFill="1" applyBorder="1"/>
    <xf numFmtId="164" fontId="0" fillId="3" borderId="13" xfId="1" applyNumberFormat="1" applyFont="1" applyFill="1" applyBorder="1" applyProtection="1"/>
    <xf numFmtId="0" fontId="0" fillId="3" borderId="14" xfId="0" applyFill="1" applyBorder="1"/>
    <xf numFmtId="164" fontId="5" fillId="3" borderId="14" xfId="1" applyNumberFormat="1" applyFont="1" applyFill="1" applyBorder="1"/>
    <xf numFmtId="164" fontId="0" fillId="3" borderId="14" xfId="1" applyNumberFormat="1" applyFont="1" applyFill="1" applyBorder="1"/>
    <xf numFmtId="164" fontId="0" fillId="3" borderId="14" xfId="1" applyNumberFormat="1" applyFont="1" applyFill="1" applyBorder="1" applyProtection="1"/>
    <xf numFmtId="0" fontId="0" fillId="0" borderId="13" xfId="0" applyBorder="1"/>
    <xf numFmtId="164" fontId="5" fillId="0" borderId="13" xfId="1" applyNumberFormat="1" applyFont="1" applyBorder="1"/>
    <xf numFmtId="164" fontId="0" fillId="0" borderId="13" xfId="1" applyNumberFormat="1" applyFont="1" applyBorder="1"/>
    <xf numFmtId="164" fontId="0" fillId="0" borderId="13" xfId="1" applyNumberFormat="1" applyFont="1" applyBorder="1" applyProtection="1"/>
    <xf numFmtId="0" fontId="0" fillId="0" borderId="14" xfId="0" applyBorder="1"/>
    <xf numFmtId="164" fontId="5" fillId="0" borderId="14" xfId="1" applyNumberFormat="1" applyFont="1" applyBorder="1"/>
    <xf numFmtId="164" fontId="0" fillId="0" borderId="14" xfId="1" applyNumberFormat="1" applyFont="1" applyBorder="1"/>
    <xf numFmtId="164" fontId="0" fillId="0" borderId="14" xfId="1" applyNumberFormat="1" applyFont="1" applyBorder="1" applyProtection="1"/>
    <xf numFmtId="164" fontId="5" fillId="0" borderId="3" xfId="1" applyNumberFormat="1" applyFont="1" applyBorder="1"/>
    <xf numFmtId="164" fontId="0" fillId="0" borderId="3" xfId="1" applyNumberFormat="1" applyFont="1" applyBorder="1"/>
    <xf numFmtId="164" fontId="0" fillId="0" borderId="3" xfId="1" applyNumberFormat="1" applyFont="1" applyBorder="1" applyProtection="1"/>
    <xf numFmtId="164" fontId="0" fillId="3" borderId="15" xfId="1" applyNumberFormat="1" applyFont="1" applyFill="1" applyBorder="1"/>
    <xf numFmtId="164" fontId="0" fillId="3" borderId="16" xfId="1" applyNumberFormat="1" applyFont="1" applyFill="1" applyBorder="1"/>
    <xf numFmtId="164" fontId="0" fillId="0" borderId="17" xfId="1" applyNumberFormat="1" applyFont="1" applyBorder="1"/>
    <xf numFmtId="164" fontId="0" fillId="0" borderId="21" xfId="1" applyNumberFormat="1" applyFont="1" applyBorder="1"/>
    <xf numFmtId="164" fontId="0" fillId="0" borderId="13" xfId="1" applyNumberFormat="1" applyFont="1" applyFill="1" applyBorder="1"/>
    <xf numFmtId="0" fontId="0" fillId="3" borderId="13" xfId="0" applyFill="1" applyBorder="1" applyAlignment="1">
      <alignment horizontal="left"/>
    </xf>
    <xf numFmtId="0" fontId="0" fillId="3" borderId="14" xfId="0" applyFill="1" applyBorder="1" applyAlignment="1">
      <alignment horizontal="left"/>
    </xf>
    <xf numFmtId="49" fontId="1" fillId="5" borderId="9" xfId="0" applyNumberFormat="1" applyFont="1" applyFill="1" applyBorder="1"/>
    <xf numFmtId="164" fontId="0" fillId="0" borderId="2" xfId="0" applyNumberFormat="1" applyBorder="1"/>
    <xf numFmtId="0" fontId="0" fillId="5" borderId="1" xfId="0" applyFill="1" applyBorder="1" applyAlignment="1">
      <alignment horizontal="center"/>
    </xf>
    <xf numFmtId="164" fontId="0" fillId="3" borderId="3" xfId="1" applyNumberFormat="1" applyFont="1" applyFill="1" applyBorder="1"/>
    <xf numFmtId="164" fontId="0" fillId="3" borderId="3" xfId="1" applyNumberFormat="1" applyFont="1" applyFill="1" applyBorder="1" applyProtection="1"/>
    <xf numFmtId="164" fontId="0" fillId="3" borderId="21" xfId="1" applyNumberFormat="1" applyFont="1" applyFill="1" applyBorder="1"/>
    <xf numFmtId="0" fontId="0" fillId="0" borderId="29" xfId="0" applyBorder="1" applyAlignment="1">
      <alignment vertical="center"/>
    </xf>
    <xf numFmtId="164" fontId="5" fillId="0" borderId="29" xfId="1" applyNumberFormat="1" applyFont="1" applyBorder="1"/>
    <xf numFmtId="164" fontId="5" fillId="0" borderId="30" xfId="1" applyNumberFormat="1" applyFont="1" applyBorder="1"/>
    <xf numFmtId="0" fontId="0" fillId="0" borderId="32" xfId="0" applyBorder="1" applyAlignment="1">
      <alignment vertical="center"/>
    </xf>
    <xf numFmtId="164" fontId="5" fillId="0" borderId="32" xfId="1" applyNumberFormat="1" applyFont="1" applyBorder="1"/>
    <xf numFmtId="164" fontId="5" fillId="0" borderId="33" xfId="1" applyNumberFormat="1" applyFont="1" applyBorder="1"/>
    <xf numFmtId="0" fontId="0" fillId="5" borderId="1" xfId="0" applyFill="1" applyBorder="1" applyAlignment="1">
      <alignment horizontal="center" wrapText="1"/>
    </xf>
    <xf numFmtId="49" fontId="1" fillId="5" borderId="1" xfId="0" applyNumberFormat="1" applyFont="1" applyFill="1" applyBorder="1" applyAlignment="1">
      <alignment vertical="center"/>
    </xf>
    <xf numFmtId="8"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29" xfId="0" applyBorder="1"/>
    <xf numFmtId="0" fontId="0" fillId="0" borderId="32" xfId="0" applyBorder="1"/>
    <xf numFmtId="164" fontId="5" fillId="0" borderId="8" xfId="1" applyNumberFormat="1" applyFont="1" applyBorder="1"/>
    <xf numFmtId="164" fontId="5" fillId="3" borderId="16" xfId="1" applyNumberFormat="1" applyFont="1" applyFill="1" applyBorder="1"/>
    <xf numFmtId="164" fontId="5" fillId="0" borderId="21" xfId="1" applyNumberFormat="1" applyFont="1" applyBorder="1"/>
    <xf numFmtId="164" fontId="5" fillId="0" borderId="16" xfId="1" applyNumberFormat="1" applyFont="1" applyBorder="1"/>
    <xf numFmtId="6" fontId="0" fillId="5" borderId="1" xfId="0" applyNumberFormat="1" applyFill="1" applyBorder="1" applyAlignment="1">
      <alignment horizontal="center" vertical="center"/>
    </xf>
    <xf numFmtId="1" fontId="5" fillId="0" borderId="29" xfId="1" applyNumberFormat="1" applyFont="1" applyBorder="1"/>
    <xf numFmtId="0" fontId="0" fillId="5" borderId="13" xfId="0" applyFill="1" applyBorder="1" applyAlignment="1">
      <alignment horizontal="center" vertical="center" wrapText="1"/>
    </xf>
    <xf numFmtId="49" fontId="1" fillId="5" borderId="13" xfId="0" applyNumberFormat="1" applyFont="1" applyFill="1" applyBorder="1" applyAlignment="1">
      <alignment horizontal="center" vertical="center"/>
    </xf>
    <xf numFmtId="49" fontId="1" fillId="5" borderId="23" xfId="0" applyNumberFormat="1" applyFont="1" applyFill="1" applyBorder="1" applyAlignment="1">
      <alignment horizontal="center" vertical="center"/>
    </xf>
    <xf numFmtId="49" fontId="1" fillId="5" borderId="15" xfId="0" applyNumberFormat="1" applyFont="1" applyFill="1" applyBorder="1" applyAlignment="1">
      <alignment horizontal="center" vertical="center"/>
    </xf>
    <xf numFmtId="6" fontId="0" fillId="5" borderId="46" xfId="0" applyNumberFormat="1" applyFill="1" applyBorder="1" applyAlignment="1">
      <alignment horizontal="center" vertical="center"/>
    </xf>
    <xf numFmtId="0" fontId="0" fillId="5" borderId="14" xfId="0" applyFill="1" applyBorder="1" applyAlignment="1">
      <alignment horizontal="center" vertical="center"/>
    </xf>
    <xf numFmtId="8" fontId="0" fillId="5" borderId="14" xfId="0" applyNumberFormat="1" applyFill="1" applyBorder="1" applyAlignment="1">
      <alignment horizontal="center" vertical="center"/>
    </xf>
    <xf numFmtId="6" fontId="0" fillId="5" borderId="14" xfId="0" applyNumberFormat="1" applyFill="1" applyBorder="1" applyAlignment="1">
      <alignment horizontal="center" vertical="center"/>
    </xf>
    <xf numFmtId="6" fontId="0" fillId="5" borderId="16" xfId="0" applyNumberFormat="1" applyFill="1" applyBorder="1" applyAlignment="1">
      <alignment horizontal="center" vertical="center"/>
    </xf>
    <xf numFmtId="0" fontId="0" fillId="0" borderId="29" xfId="0" applyBorder="1" applyAlignment="1">
      <alignment horizontal="center" wrapText="1"/>
    </xf>
    <xf numFmtId="0" fontId="0" fillId="0" borderId="32" xfId="0" applyBorder="1" applyAlignment="1">
      <alignment horizontal="center" wrapText="1"/>
    </xf>
    <xf numFmtId="0" fontId="3" fillId="0" borderId="2" xfId="0" applyFont="1" applyBorder="1" applyAlignment="1">
      <alignment wrapText="1"/>
    </xf>
    <xf numFmtId="0" fontId="0" fillId="0" borderId="3" xfId="0" applyBorder="1" applyAlignment="1">
      <alignment vertical="center" wrapText="1"/>
    </xf>
    <xf numFmtId="0" fontId="0" fillId="0" borderId="54" xfId="0" applyBorder="1" applyAlignment="1">
      <alignment wrapText="1"/>
    </xf>
    <xf numFmtId="0" fontId="0" fillId="0" borderId="57" xfId="0" applyBorder="1" applyAlignment="1">
      <alignment vertical="center" wrapText="1"/>
    </xf>
    <xf numFmtId="0" fontId="0" fillId="0" borderId="60" xfId="0" applyBorder="1" applyAlignment="1">
      <alignment horizontal="center" vertical="center" wrapText="1"/>
    </xf>
    <xf numFmtId="0" fontId="0" fillId="0" borderId="62" xfId="0" applyBorder="1" applyAlignment="1">
      <alignment horizontal="center" vertical="center" wrapText="1"/>
    </xf>
    <xf numFmtId="8" fontId="0" fillId="0" borderId="64" xfId="0" applyNumberFormat="1" applyBorder="1" applyAlignment="1">
      <alignment horizontal="center" vertical="center" wrapText="1"/>
    </xf>
    <xf numFmtId="6" fontId="0" fillId="0" borderId="64" xfId="0" applyNumberFormat="1" applyBorder="1" applyAlignment="1">
      <alignment horizontal="center" vertical="center" wrapText="1"/>
    </xf>
    <xf numFmtId="6" fontId="0" fillId="0" borderId="66" xfId="0" applyNumberFormat="1" applyBorder="1" applyAlignment="1">
      <alignment horizontal="center" vertical="center" wrapText="1"/>
    </xf>
    <xf numFmtId="2" fontId="5" fillId="3" borderId="13" xfId="1" applyNumberFormat="1" applyFont="1" applyFill="1" applyBorder="1" applyProtection="1">
      <protection locked="0"/>
    </xf>
    <xf numFmtId="2" fontId="5" fillId="0" borderId="13" xfId="1" applyNumberFormat="1" applyFont="1" applyFill="1" applyBorder="1" applyProtection="1">
      <protection locked="0"/>
    </xf>
    <xf numFmtId="1" fontId="5" fillId="0" borderId="29" xfId="1" applyNumberFormat="1" applyFont="1" applyFill="1" applyBorder="1"/>
    <xf numFmtId="1" fontId="5" fillId="0" borderId="30" xfId="1" applyNumberFormat="1" applyFont="1" applyFill="1" applyBorder="1"/>
    <xf numFmtId="2" fontId="5" fillId="3" borderId="15" xfId="1" applyNumberFormat="1" applyFont="1" applyFill="1" applyBorder="1" applyProtection="1">
      <protection locked="0"/>
    </xf>
    <xf numFmtId="2" fontId="5" fillId="0" borderId="15" xfId="1" applyNumberFormat="1" applyFont="1" applyFill="1" applyBorder="1" applyProtection="1">
      <protection locked="0"/>
    </xf>
    <xf numFmtId="0" fontId="1" fillId="9" borderId="70" xfId="0" applyFont="1" applyFill="1" applyBorder="1" applyAlignment="1">
      <alignment horizontal="center" vertical="center"/>
    </xf>
    <xf numFmtId="0" fontId="1" fillId="8" borderId="54" xfId="0" applyFont="1" applyFill="1" applyBorder="1" applyAlignment="1">
      <alignment horizontal="center" vertical="center"/>
    </xf>
    <xf numFmtId="164" fontId="10" fillId="3" borderId="14" xfId="1" applyNumberFormat="1" applyFont="1" applyFill="1" applyBorder="1"/>
    <xf numFmtId="0" fontId="0" fillId="0" borderId="10" xfId="0" applyBorder="1"/>
    <xf numFmtId="0" fontId="0" fillId="0" borderId="27" xfId="0" applyBorder="1"/>
    <xf numFmtId="164" fontId="0" fillId="0" borderId="7" xfId="1" applyNumberFormat="1" applyFont="1" applyBorder="1"/>
    <xf numFmtId="164" fontId="0" fillId="0" borderId="74" xfId="1" applyNumberFormat="1" applyFont="1" applyBorder="1"/>
    <xf numFmtId="164" fontId="0" fillId="0" borderId="75" xfId="1" applyNumberFormat="1" applyFont="1" applyBorder="1"/>
    <xf numFmtId="164" fontId="0" fillId="0" borderId="43" xfId="1" applyNumberFormat="1" applyFont="1" applyBorder="1"/>
    <xf numFmtId="164" fontId="0" fillId="0" borderId="76" xfId="1" applyNumberFormat="1" applyFont="1" applyBorder="1"/>
    <xf numFmtId="164" fontId="0" fillId="0" borderId="29" xfId="1" applyNumberFormat="1" applyFont="1" applyBorder="1" applyAlignment="1">
      <alignment horizontal="center"/>
    </xf>
    <xf numFmtId="164" fontId="0" fillId="0" borderId="30" xfId="1" applyNumberFormat="1" applyFont="1" applyBorder="1" applyAlignment="1">
      <alignment horizontal="center"/>
    </xf>
    <xf numFmtId="164" fontId="0" fillId="0" borderId="32" xfId="1" applyNumberFormat="1" applyFont="1" applyBorder="1" applyAlignment="1">
      <alignment horizontal="center"/>
    </xf>
    <xf numFmtId="164" fontId="0" fillId="0" borderId="33" xfId="1" applyNumberFormat="1" applyFont="1" applyBorder="1" applyAlignment="1">
      <alignment horizontal="center"/>
    </xf>
    <xf numFmtId="1" fontId="0" fillId="0" borderId="29" xfId="0" applyNumberFormat="1" applyBorder="1" applyAlignment="1">
      <alignment horizontal="right"/>
    </xf>
    <xf numFmtId="1" fontId="0" fillId="0" borderId="30" xfId="0" applyNumberFormat="1" applyBorder="1" applyAlignment="1">
      <alignment horizontal="right"/>
    </xf>
    <xf numFmtId="0" fontId="0" fillId="3" borderId="3" xfId="0" applyFill="1" applyBorder="1"/>
    <xf numFmtId="0" fontId="1" fillId="0" borderId="70" xfId="0" applyFont="1" applyBorder="1" applyAlignment="1">
      <alignment horizontal="center" vertical="center"/>
    </xf>
    <xf numFmtId="0" fontId="1" fillId="10" borderId="70" xfId="0" applyFont="1" applyFill="1" applyBorder="1" applyAlignment="1">
      <alignment horizontal="center" vertical="center"/>
    </xf>
    <xf numFmtId="0" fontId="1" fillId="11" borderId="70" xfId="0" applyFont="1" applyFill="1" applyBorder="1" applyAlignment="1">
      <alignment horizontal="center" vertical="center"/>
    </xf>
    <xf numFmtId="0" fontId="1" fillId="12" borderId="70" xfId="0" applyFont="1" applyFill="1" applyBorder="1" applyAlignment="1">
      <alignment horizontal="center" vertical="center"/>
    </xf>
    <xf numFmtId="0" fontId="0" fillId="0" borderId="12" xfId="0" applyBorder="1"/>
    <xf numFmtId="15" fontId="0" fillId="0" borderId="0" xfId="0" applyNumberFormat="1"/>
    <xf numFmtId="0" fontId="1" fillId="12" borderId="12" xfId="0" applyFont="1" applyFill="1" applyBorder="1" applyAlignment="1">
      <alignment wrapText="1"/>
    </xf>
    <xf numFmtId="0" fontId="1" fillId="12" borderId="11" xfId="0" applyFont="1" applyFill="1" applyBorder="1" applyAlignment="1">
      <alignment vertical="center" wrapText="1"/>
    </xf>
    <xf numFmtId="0" fontId="1" fillId="12" borderId="11" xfId="0" applyFont="1" applyFill="1" applyBorder="1" applyAlignment="1">
      <alignment wrapText="1"/>
    </xf>
    <xf numFmtId="0" fontId="1" fillId="12" borderId="11" xfId="0" applyFont="1" applyFill="1" applyBorder="1" applyAlignment="1">
      <alignment horizontal="center" vertical="center" wrapText="1"/>
    </xf>
    <xf numFmtId="0" fontId="1" fillId="0" borderId="11" xfId="0" applyFont="1" applyBorder="1" applyAlignment="1">
      <alignment vertical="center" wrapText="1"/>
    </xf>
    <xf numFmtId="49" fontId="1" fillId="5" borderId="1" xfId="0" applyNumberFormat="1" applyFont="1" applyFill="1" applyBorder="1" applyAlignment="1">
      <alignment horizontal="center" vertical="center"/>
    </xf>
    <xf numFmtId="49" fontId="1" fillId="5" borderId="5" xfId="0" applyNumberFormat="1" applyFont="1" applyFill="1" applyBorder="1" applyAlignment="1">
      <alignment horizontal="center" vertical="center"/>
    </xf>
    <xf numFmtId="49" fontId="1" fillId="5" borderId="46" xfId="0" applyNumberFormat="1" applyFont="1" applyFill="1" applyBorder="1" applyAlignment="1">
      <alignment horizontal="center" vertical="center"/>
    </xf>
    <xf numFmtId="44" fontId="0" fillId="5" borderId="1" xfId="1" applyFont="1" applyFill="1" applyBorder="1" applyAlignment="1" applyProtection="1">
      <alignment horizontal="center" vertical="center"/>
    </xf>
    <xf numFmtId="164" fontId="0" fillId="5" borderId="1" xfId="1" applyNumberFormat="1" applyFont="1" applyFill="1" applyBorder="1" applyAlignment="1" applyProtection="1">
      <alignment horizontal="center" vertical="center"/>
    </xf>
    <xf numFmtId="164" fontId="0" fillId="5" borderId="46" xfId="1" applyNumberFormat="1" applyFont="1" applyFill="1" applyBorder="1" applyAlignment="1" applyProtection="1">
      <alignment horizontal="center" vertical="center"/>
    </xf>
    <xf numFmtId="0" fontId="1" fillId="5" borderId="3" xfId="0" applyFont="1" applyFill="1" applyBorder="1" applyAlignment="1">
      <alignment horizontal="center" vertical="center"/>
    </xf>
    <xf numFmtId="0" fontId="1" fillId="5" borderId="3" xfId="0" applyFont="1" applyFill="1" applyBorder="1" applyAlignment="1">
      <alignment horizontal="center" vertical="center" wrapText="1"/>
    </xf>
    <xf numFmtId="49" fontId="1" fillId="5" borderId="26" xfId="0" applyNumberFormat="1" applyFont="1" applyFill="1" applyBorder="1" applyAlignment="1">
      <alignment horizontal="center" vertical="center"/>
    </xf>
    <xf numFmtId="0" fontId="1" fillId="13" borderId="87" xfId="0" applyFont="1" applyFill="1" applyBorder="1" applyAlignment="1">
      <alignment horizontal="center" vertical="center"/>
    </xf>
    <xf numFmtId="8" fontId="0" fillId="5" borderId="1" xfId="1" applyNumberFormat="1" applyFont="1" applyFill="1" applyBorder="1" applyAlignment="1" applyProtection="1">
      <alignment horizontal="center" vertical="center"/>
    </xf>
    <xf numFmtId="0" fontId="0" fillId="5" borderId="90" xfId="0" applyFill="1" applyBorder="1" applyAlignment="1">
      <alignment horizontal="center" vertical="center" wrapText="1"/>
    </xf>
    <xf numFmtId="0" fontId="0" fillId="5" borderId="91" xfId="0" applyFill="1" applyBorder="1" applyAlignment="1">
      <alignment horizontal="center" vertical="center" wrapText="1"/>
    </xf>
    <xf numFmtId="0" fontId="0" fillId="5" borderId="91" xfId="0" applyFill="1" applyBorder="1" applyAlignment="1">
      <alignment vertical="center"/>
    </xf>
    <xf numFmtId="49" fontId="1" fillId="5" borderId="92" xfId="0" applyNumberFormat="1" applyFont="1" applyFill="1" applyBorder="1"/>
    <xf numFmtId="0" fontId="0" fillId="0" borderId="95" xfId="0" applyBorder="1"/>
    <xf numFmtId="49" fontId="1" fillId="5" borderId="14" xfId="0" applyNumberFormat="1" applyFont="1" applyFill="1" applyBorder="1"/>
    <xf numFmtId="49" fontId="1" fillId="5" borderId="9" xfId="0" applyNumberFormat="1" applyFont="1" applyFill="1" applyBorder="1" applyAlignment="1">
      <alignment vertical="center"/>
    </xf>
    <xf numFmtId="0" fontId="0" fillId="5" borderId="1" xfId="0" applyFill="1" applyBorder="1"/>
    <xf numFmtId="0" fontId="0" fillId="6" borderId="73" xfId="0" applyFill="1" applyBorder="1" applyAlignment="1">
      <alignment horizontal="center"/>
    </xf>
    <xf numFmtId="49" fontId="1" fillId="5" borderId="98" xfId="0" applyNumberFormat="1" applyFont="1" applyFill="1" applyBorder="1" applyAlignment="1">
      <alignment vertical="center"/>
    </xf>
    <xf numFmtId="49" fontId="1" fillId="5" borderId="73" xfId="0" applyNumberFormat="1" applyFont="1" applyFill="1" applyBorder="1" applyAlignment="1">
      <alignment horizontal="center" vertical="center"/>
    </xf>
    <xf numFmtId="49" fontId="1" fillId="5" borderId="98" xfId="0" applyNumberFormat="1" applyFont="1" applyFill="1" applyBorder="1" applyAlignment="1">
      <alignment horizontal="center" vertical="center"/>
    </xf>
    <xf numFmtId="49" fontId="1" fillId="5" borderId="99" xfId="0" applyNumberFormat="1" applyFont="1" applyFill="1" applyBorder="1" applyAlignment="1">
      <alignment horizontal="center" vertical="center"/>
    </xf>
    <xf numFmtId="0" fontId="0" fillId="0" borderId="7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1" fillId="3" borderId="37" xfId="0" applyFont="1" applyFill="1" applyBorder="1" applyAlignment="1">
      <alignment horizontal="center" vertical="center"/>
    </xf>
    <xf numFmtId="0" fontId="0" fillId="0" borderId="88" xfId="0" applyBorder="1" applyAlignment="1">
      <alignment horizontal="left" vertical="center" wrapText="1"/>
    </xf>
    <xf numFmtId="0" fontId="0" fillId="0" borderId="89" xfId="0" applyBorder="1" applyAlignment="1">
      <alignment horizontal="left"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0" fillId="0" borderId="45" xfId="0" applyBorder="1" applyAlignment="1">
      <alignment horizontal="center"/>
    </xf>
    <xf numFmtId="0" fontId="0" fillId="0" borderId="0" xfId="0" applyAlignment="1">
      <alignment horizontal="center"/>
    </xf>
    <xf numFmtId="0" fontId="0" fillId="3" borderId="82" xfId="0" applyFill="1" applyBorder="1" applyAlignment="1">
      <alignment horizontal="center"/>
    </xf>
    <xf numFmtId="0" fontId="0" fillId="3" borderId="83" xfId="0" applyFill="1" applyBorder="1" applyAlignment="1">
      <alignment horizontal="center"/>
    </xf>
    <xf numFmtId="0" fontId="0" fillId="0" borderId="55" xfId="0" applyBorder="1" applyAlignment="1">
      <alignment horizontal="left" vertical="center" wrapText="1"/>
    </xf>
    <xf numFmtId="0" fontId="0" fillId="0" borderId="72" xfId="0" applyBorder="1" applyAlignment="1">
      <alignment horizontal="left" vertical="center" wrapText="1"/>
    </xf>
    <xf numFmtId="0" fontId="0" fillId="0" borderId="58" xfId="0" applyBorder="1" applyAlignment="1">
      <alignment horizontal="left" vertical="center" wrapText="1"/>
    </xf>
    <xf numFmtId="0" fontId="0" fillId="3" borderId="84" xfId="0" applyFill="1" applyBorder="1" applyAlignment="1">
      <alignment horizontal="center"/>
    </xf>
    <xf numFmtId="0" fontId="0" fillId="0" borderId="0" xfId="0"/>
    <xf numFmtId="0" fontId="0" fillId="3" borderId="52" xfId="0" applyFill="1" applyBorder="1" applyAlignment="1">
      <alignment horizontal="center"/>
    </xf>
    <xf numFmtId="0" fontId="1" fillId="0" borderId="71" xfId="0" applyFont="1" applyBorder="1" applyAlignment="1">
      <alignment horizontal="left" vertical="center" wrapText="1"/>
    </xf>
    <xf numFmtId="0" fontId="0" fillId="0" borderId="61" xfId="0" applyBorder="1" applyAlignment="1">
      <alignment horizontal="center" vertical="center" wrapText="1"/>
    </xf>
    <xf numFmtId="0" fontId="0" fillId="0" borderId="65" xfId="0" applyBorder="1" applyAlignment="1">
      <alignment horizontal="center" vertical="center" wrapText="1"/>
    </xf>
    <xf numFmtId="8" fontId="0" fillId="7" borderId="14" xfId="0" applyNumberFormat="1" applyFill="1" applyBorder="1" applyAlignment="1" applyProtection="1">
      <alignment horizontal="center" vertical="center" wrapText="1"/>
      <protection locked="0"/>
    </xf>
    <xf numFmtId="49" fontId="1" fillId="12" borderId="12" xfId="0" applyNumberFormat="1" applyFont="1" applyFill="1" applyBorder="1" applyAlignment="1">
      <alignment horizontal="center" vertical="center" wrapText="1"/>
    </xf>
    <xf numFmtId="49" fontId="1" fillId="12" borderId="34" xfId="0" applyNumberFormat="1" applyFont="1" applyFill="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1" fillId="2" borderId="11" xfId="0" applyFont="1"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1" fillId="0" borderId="11" xfId="0" applyFont="1" applyBorder="1" applyAlignment="1">
      <alignment horizontal="center" vertical="center" wrapText="1"/>
    </xf>
    <xf numFmtId="8" fontId="0" fillId="0" borderId="3" xfId="0" applyNumberFormat="1" applyBorder="1" applyAlignment="1">
      <alignment horizontal="center" vertical="center" wrapText="1"/>
    </xf>
    <xf numFmtId="0" fontId="6" fillId="4" borderId="51" xfId="0" applyFont="1" applyFill="1" applyBorder="1" applyAlignment="1">
      <alignment horizontal="center" wrapText="1"/>
    </xf>
    <xf numFmtId="0" fontId="6" fillId="4" borderId="52" xfId="0" applyFont="1" applyFill="1" applyBorder="1" applyAlignment="1">
      <alignment horizontal="center" wrapText="1"/>
    </xf>
    <xf numFmtId="0" fontId="6" fillId="4" borderId="53" xfId="0" applyFont="1" applyFill="1" applyBorder="1" applyAlignment="1">
      <alignment horizontal="center" wrapText="1"/>
    </xf>
    <xf numFmtId="0" fontId="0" fillId="0" borderId="59" xfId="0" applyBorder="1" applyAlignment="1">
      <alignment horizontal="left" wrapText="1"/>
    </xf>
    <xf numFmtId="0" fontId="0" fillId="0" borderId="63" xfId="0" applyBorder="1" applyAlignment="1">
      <alignment horizontal="left" wrapText="1"/>
    </xf>
    <xf numFmtId="0" fontId="0" fillId="0" borderId="61" xfId="0" applyBorder="1" applyAlignment="1">
      <alignment horizontal="left" wrapText="1"/>
    </xf>
    <xf numFmtId="0" fontId="0" fillId="0" borderId="65" xfId="0" applyBorder="1" applyAlignment="1">
      <alignment horizontal="left" wrapText="1"/>
    </xf>
    <xf numFmtId="0" fontId="0" fillId="2" borderId="5" xfId="0" applyFill="1" applyBorder="1" applyAlignment="1" applyProtection="1">
      <alignment horizontal="left" wrapText="1"/>
      <protection locked="0"/>
    </xf>
    <xf numFmtId="0" fontId="0" fillId="2" borderId="6" xfId="0" applyFill="1" applyBorder="1" applyAlignment="1" applyProtection="1">
      <alignment horizontal="left" wrapText="1"/>
      <protection locked="0"/>
    </xf>
    <xf numFmtId="0" fontId="0" fillId="2" borderId="2" xfId="0" applyFill="1" applyBorder="1" applyAlignment="1" applyProtection="1">
      <alignment horizontal="left" wrapText="1"/>
      <protection locked="0"/>
    </xf>
    <xf numFmtId="0" fontId="1" fillId="9" borderId="51" xfId="0" applyFont="1" applyFill="1" applyBorder="1" applyAlignment="1">
      <alignment horizontal="center" vertical="center" wrapText="1"/>
    </xf>
    <xf numFmtId="0" fontId="1" fillId="9" borderId="78" xfId="0" applyFont="1" applyFill="1" applyBorder="1" applyAlignment="1">
      <alignment horizontal="center" vertical="center" wrapText="1"/>
    </xf>
    <xf numFmtId="0" fontId="0" fillId="3" borderId="52" xfId="0" applyFill="1" applyBorder="1" applyAlignment="1">
      <alignment horizontal="center" wrapText="1"/>
    </xf>
    <xf numFmtId="0" fontId="6" fillId="4" borderId="47" xfId="0" applyFont="1" applyFill="1" applyBorder="1" applyAlignment="1">
      <alignment horizontal="center" wrapText="1"/>
    </xf>
    <xf numFmtId="0" fontId="6" fillId="4" borderId="48" xfId="0" applyFont="1" applyFill="1" applyBorder="1" applyAlignment="1">
      <alignment horizontal="center" wrapText="1"/>
    </xf>
    <xf numFmtId="0" fontId="6" fillId="4" borderId="100" xfId="0" applyFont="1" applyFill="1" applyBorder="1" applyAlignment="1">
      <alignment horizontal="center" wrapText="1"/>
    </xf>
    <xf numFmtId="0" fontId="0" fillId="0" borderId="58" xfId="0"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164" fontId="0" fillId="0" borderId="13" xfId="1" applyNumberFormat="1" applyFont="1" applyBorder="1" applyAlignment="1">
      <alignment horizontal="center"/>
    </xf>
    <xf numFmtId="164" fontId="0" fillId="0" borderId="14" xfId="1" applyNumberFormat="1" applyFont="1" applyBorder="1" applyAlignment="1">
      <alignment horizontal="center"/>
    </xf>
    <xf numFmtId="0" fontId="0" fillId="3" borderId="18" xfId="0" applyFill="1" applyBorder="1" applyAlignment="1">
      <alignment horizontal="center"/>
    </xf>
    <xf numFmtId="0" fontId="0" fillId="3" borderId="19" xfId="0" applyFill="1" applyBorder="1" applyAlignment="1">
      <alignment horizontal="center"/>
    </xf>
    <xf numFmtId="164" fontId="0" fillId="3" borderId="13" xfId="1" applyNumberFormat="1" applyFont="1" applyFill="1" applyBorder="1" applyAlignment="1">
      <alignment horizontal="center"/>
    </xf>
    <xf numFmtId="164" fontId="0" fillId="3" borderId="14" xfId="1" applyNumberFormat="1" applyFont="1" applyFill="1" applyBorder="1" applyAlignment="1">
      <alignment horizontal="center"/>
    </xf>
    <xf numFmtId="0" fontId="0" fillId="0" borderId="22" xfId="0" applyBorder="1" applyAlignment="1">
      <alignment horizontal="center"/>
    </xf>
    <xf numFmtId="164" fontId="0" fillId="0" borderId="4" xfId="1" applyNumberFormat="1" applyFont="1" applyBorder="1" applyAlignment="1">
      <alignment horizontal="center"/>
    </xf>
    <xf numFmtId="0" fontId="0" fillId="0" borderId="20" xfId="0" applyBorder="1" applyAlignment="1">
      <alignment horizontal="center"/>
    </xf>
    <xf numFmtId="164" fontId="0" fillId="0" borderId="3" xfId="1" applyNumberFormat="1" applyFont="1" applyBorder="1" applyAlignment="1">
      <alignment horizontal="center"/>
    </xf>
    <xf numFmtId="0" fontId="6" fillId="4" borderId="23" xfId="0" applyFont="1" applyFill="1" applyBorder="1" applyAlignment="1">
      <alignment horizontal="left"/>
    </xf>
    <xf numFmtId="0" fontId="6" fillId="4" borderId="24" xfId="0" applyFont="1" applyFill="1" applyBorder="1" applyAlignment="1">
      <alignment horizontal="left"/>
    </xf>
    <xf numFmtId="0" fontId="6" fillId="4" borderId="25" xfId="0" applyFont="1" applyFill="1" applyBorder="1" applyAlignment="1">
      <alignment horizontal="left"/>
    </xf>
    <xf numFmtId="49" fontId="1" fillId="5" borderId="9" xfId="0" applyNumberFormat="1" applyFont="1" applyFill="1" applyBorder="1" applyAlignment="1">
      <alignment horizontal="center"/>
    </xf>
    <xf numFmtId="49" fontId="1" fillId="5" borderId="8" xfId="0" applyNumberFormat="1" applyFon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2" xfId="0" applyFont="1"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0" fillId="5" borderId="2" xfId="0" applyFill="1" applyBorder="1" applyAlignment="1">
      <alignment horizontal="center"/>
    </xf>
    <xf numFmtId="0" fontId="6" fillId="4" borderId="5" xfId="0" applyFont="1" applyFill="1" applyBorder="1" applyAlignment="1">
      <alignment horizontal="left"/>
    </xf>
    <xf numFmtId="0" fontId="6" fillId="4" borderId="6" xfId="0" applyFont="1" applyFill="1" applyBorder="1" applyAlignment="1">
      <alignment horizontal="left"/>
    </xf>
    <xf numFmtId="0" fontId="6" fillId="4" borderId="2" xfId="0" applyFont="1" applyFill="1" applyBorder="1" applyAlignment="1">
      <alignment horizontal="left"/>
    </xf>
    <xf numFmtId="0" fontId="0" fillId="3" borderId="79" xfId="0" applyFill="1" applyBorder="1" applyAlignment="1" applyProtection="1">
      <alignment horizontal="left" vertical="center" wrapText="1"/>
      <protection locked="0"/>
    </xf>
    <xf numFmtId="0" fontId="0" fillId="3" borderId="80" xfId="0" applyFill="1" applyBorder="1" applyAlignment="1" applyProtection="1">
      <alignment horizontal="left" vertical="center" wrapText="1"/>
      <protection locked="0"/>
    </xf>
    <xf numFmtId="164" fontId="0" fillId="3" borderId="13" xfId="1" applyNumberFormat="1" applyFont="1" applyFill="1" applyBorder="1" applyAlignment="1" applyProtection="1">
      <alignment horizontal="center"/>
      <protection locked="0"/>
    </xf>
    <xf numFmtId="164" fontId="0" fillId="3" borderId="3" xfId="1" applyNumberFormat="1" applyFont="1" applyFill="1" applyBorder="1" applyAlignment="1" applyProtection="1">
      <alignment horizontal="center"/>
      <protection locked="0"/>
    </xf>
    <xf numFmtId="0" fontId="0" fillId="0" borderId="79" xfId="0" applyBorder="1" applyAlignment="1" applyProtection="1">
      <alignment horizontal="left" vertical="center" wrapText="1"/>
      <protection locked="0"/>
    </xf>
    <xf numFmtId="0" fontId="0" fillId="0" borderId="80" xfId="0" applyBorder="1" applyAlignment="1" applyProtection="1">
      <alignment horizontal="left" vertical="center" wrapText="1"/>
      <protection locked="0"/>
    </xf>
    <xf numFmtId="164" fontId="0" fillId="0" borderId="13" xfId="1" applyNumberFormat="1" applyFont="1" applyBorder="1" applyAlignment="1" applyProtection="1">
      <alignment horizontal="center"/>
      <protection locked="0"/>
    </xf>
    <xf numFmtId="164" fontId="0" fillId="0" borderId="3" xfId="1" applyNumberFormat="1" applyFont="1" applyBorder="1" applyAlignment="1" applyProtection="1">
      <alignment horizontal="center"/>
      <protection locked="0"/>
    </xf>
    <xf numFmtId="164" fontId="0" fillId="3" borderId="14" xfId="1" applyNumberFormat="1" applyFont="1" applyFill="1" applyBorder="1" applyAlignment="1" applyProtection="1">
      <alignment horizontal="center"/>
      <protection locked="0"/>
    </xf>
    <xf numFmtId="164" fontId="0" fillId="0" borderId="14" xfId="1" applyNumberFormat="1" applyFont="1" applyBorder="1" applyAlignment="1" applyProtection="1">
      <alignment horizontal="center"/>
      <protection locked="0"/>
    </xf>
    <xf numFmtId="164" fontId="0" fillId="0" borderId="4" xfId="1" applyNumberFormat="1" applyFont="1" applyBorder="1" applyAlignment="1" applyProtection="1">
      <alignment horizontal="center"/>
      <protection locked="0"/>
    </xf>
    <xf numFmtId="0" fontId="0" fillId="3" borderId="18" xfId="0"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4" fillId="4" borderId="67" xfId="0" applyFont="1" applyFill="1" applyBorder="1" applyAlignment="1">
      <alignment horizontal="center"/>
    </xf>
    <xf numFmtId="0" fontId="6" fillId="4" borderId="67" xfId="0" applyFont="1" applyFill="1" applyBorder="1" applyAlignment="1">
      <alignment horizontal="left"/>
    </xf>
    <xf numFmtId="49" fontId="1" fillId="5" borderId="1" xfId="0" applyNumberFormat="1" applyFont="1" applyFill="1" applyBorder="1" applyAlignment="1">
      <alignment horizontal="center" vertical="center"/>
    </xf>
    <xf numFmtId="49" fontId="1" fillId="5" borderId="69" xfId="0" applyNumberFormat="1" applyFont="1" applyFill="1" applyBorder="1" applyAlignment="1">
      <alignment horizontal="center"/>
    </xf>
    <xf numFmtId="49" fontId="1" fillId="5" borderId="46" xfId="0" applyNumberFormat="1" applyFont="1" applyFill="1" applyBorder="1" applyAlignment="1">
      <alignment horizontal="center" vertical="center"/>
    </xf>
    <xf numFmtId="0" fontId="6" fillId="5" borderId="9"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10"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2" borderId="5"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0" borderId="96" xfId="0" applyBorder="1" applyAlignment="1">
      <alignment horizontal="center"/>
    </xf>
    <xf numFmtId="0" fontId="0" fillId="0" borderId="36" xfId="0" applyBorder="1"/>
    <xf numFmtId="0" fontId="0" fillId="0" borderId="97" xfId="0" applyBorder="1"/>
    <xf numFmtId="49" fontId="1" fillId="5" borderId="93" xfId="0" applyNumberFormat="1" applyFont="1" applyFill="1" applyBorder="1" applyAlignment="1">
      <alignment horizontal="center"/>
    </xf>
    <xf numFmtId="49" fontId="1" fillId="5" borderId="94" xfId="0" applyNumberFormat="1" applyFont="1" applyFill="1" applyBorder="1" applyAlignment="1">
      <alignment horizontal="center"/>
    </xf>
    <xf numFmtId="0" fontId="1" fillId="12" borderId="51" xfId="0" applyFont="1" applyFill="1" applyBorder="1" applyAlignment="1">
      <alignment horizontal="center" vertical="center" wrapText="1"/>
    </xf>
    <xf numFmtId="0" fontId="1" fillId="12" borderId="78" xfId="0" applyFont="1" applyFill="1" applyBorder="1" applyAlignment="1">
      <alignment horizontal="center" vertical="center" wrapText="1"/>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0" fillId="3" borderId="23" xfId="0" applyFill="1" applyBorder="1" applyAlignment="1">
      <alignment horizontal="center"/>
    </xf>
    <xf numFmtId="0" fontId="0" fillId="3" borderId="24" xfId="0" applyFill="1" applyBorder="1" applyAlignment="1">
      <alignment horizontal="center"/>
    </xf>
    <xf numFmtId="0" fontId="0" fillId="0" borderId="81" xfId="0" applyBorder="1" applyAlignment="1" applyProtection="1">
      <alignment horizontal="left" vertical="center" wrapText="1"/>
      <protection locked="0"/>
    </xf>
    <xf numFmtId="44" fontId="0" fillId="3" borderId="13" xfId="1" applyFont="1" applyFill="1" applyBorder="1" applyAlignment="1" applyProtection="1">
      <alignment horizontal="center"/>
    </xf>
    <xf numFmtId="44" fontId="0" fillId="3" borderId="14" xfId="1" applyFont="1" applyFill="1" applyBorder="1" applyAlignment="1" applyProtection="1">
      <alignment horizontal="center"/>
    </xf>
    <xf numFmtId="164" fontId="0" fillId="3" borderId="85" xfId="1" applyNumberFormat="1" applyFont="1" applyFill="1" applyBorder="1" applyAlignment="1" applyProtection="1">
      <alignment horizontal="center"/>
      <protection locked="0"/>
    </xf>
    <xf numFmtId="164" fontId="0" fillId="3" borderId="86" xfId="1" applyNumberFormat="1" applyFont="1" applyFill="1" applyBorder="1" applyAlignment="1" applyProtection="1">
      <alignment horizontal="center"/>
      <protection locked="0"/>
    </xf>
    <xf numFmtId="164" fontId="0" fillId="0" borderId="85" xfId="1" applyNumberFormat="1" applyFont="1" applyBorder="1" applyAlignment="1" applyProtection="1">
      <alignment horizontal="center"/>
      <protection locked="0"/>
    </xf>
    <xf numFmtId="164" fontId="0" fillId="0" borderId="86" xfId="1" applyNumberFormat="1" applyFont="1" applyBorder="1" applyAlignment="1" applyProtection="1">
      <alignment horizontal="center"/>
      <protection locked="0"/>
    </xf>
    <xf numFmtId="0" fontId="6" fillId="4" borderId="68" xfId="0" applyFont="1" applyFill="1" applyBorder="1" applyAlignment="1">
      <alignment horizontal="left"/>
    </xf>
    <xf numFmtId="0" fontId="0" fillId="0" borderId="50" xfId="0" applyBorder="1" applyAlignment="1">
      <alignment horizontal="center"/>
    </xf>
    <xf numFmtId="0" fontId="0" fillId="0" borderId="39"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42" xfId="0" applyBorder="1" applyAlignment="1">
      <alignment horizontal="center" wrapText="1"/>
    </xf>
    <xf numFmtId="0" fontId="0" fillId="0" borderId="35" xfId="0" applyBorder="1" applyAlignment="1">
      <alignment horizontal="center" wrapText="1"/>
    </xf>
    <xf numFmtId="0" fontId="0" fillId="0" borderId="43" xfId="0" applyBorder="1" applyAlignment="1">
      <alignment horizontal="center" wrapText="1"/>
    </xf>
    <xf numFmtId="0" fontId="1" fillId="10" borderId="51" xfId="0" applyFont="1" applyFill="1" applyBorder="1" applyAlignment="1">
      <alignment horizontal="center" vertical="center" wrapText="1"/>
    </xf>
    <xf numFmtId="0" fontId="1" fillId="10" borderId="78" xfId="0" applyFont="1" applyFill="1" applyBorder="1" applyAlignment="1">
      <alignment horizontal="center" vertical="center" wrapText="1"/>
    </xf>
    <xf numFmtId="0" fontId="0" fillId="5" borderId="23" xfId="0" applyFill="1" applyBorder="1" applyAlignment="1">
      <alignment horizontal="center"/>
    </xf>
    <xf numFmtId="0" fontId="0" fillId="5" borderId="24" xfId="0" applyFill="1" applyBorder="1" applyAlignment="1">
      <alignment horizontal="center"/>
    </xf>
    <xf numFmtId="0" fontId="1" fillId="11" borderId="51" xfId="0" applyFont="1" applyFill="1" applyBorder="1" applyAlignment="1">
      <alignment horizontal="center" vertical="center" wrapText="1"/>
    </xf>
    <xf numFmtId="0" fontId="1" fillId="11" borderId="78" xfId="0" applyFont="1" applyFill="1" applyBorder="1" applyAlignment="1">
      <alignment horizontal="center" vertical="center" wrapText="1"/>
    </xf>
    <xf numFmtId="0" fontId="0" fillId="2" borderId="9" xfId="0" applyFill="1" applyBorder="1" applyAlignment="1" applyProtection="1">
      <alignment horizontal="left"/>
      <protection locked="0"/>
    </xf>
    <xf numFmtId="0" fontId="0" fillId="2" borderId="26" xfId="0" applyFill="1" applyBorder="1" applyAlignment="1" applyProtection="1">
      <alignment horizontal="left"/>
      <protection locked="0"/>
    </xf>
    <xf numFmtId="0" fontId="6" fillId="4" borderId="51" xfId="0" applyFont="1" applyFill="1" applyBorder="1" applyAlignment="1">
      <alignment horizontal="center"/>
    </xf>
    <xf numFmtId="0" fontId="6" fillId="4" borderId="52" xfId="0" applyFont="1" applyFill="1" applyBorder="1" applyAlignment="1">
      <alignment horizontal="center"/>
    </xf>
    <xf numFmtId="0" fontId="6" fillId="4" borderId="53" xfId="0" applyFont="1" applyFill="1" applyBorder="1" applyAlignment="1">
      <alignment horizontal="center"/>
    </xf>
    <xf numFmtId="0" fontId="0" fillId="3" borderId="50" xfId="0" applyFill="1" applyBorder="1" applyAlignment="1">
      <alignment horizontal="center" vertical="center"/>
    </xf>
    <xf numFmtId="0" fontId="6" fillId="5" borderId="38"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6" fillId="5" borderId="45"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4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5" borderId="49" xfId="0" applyFont="1" applyFill="1" applyBorder="1" applyAlignment="1">
      <alignment horizontal="center"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35" xfId="0" applyBorder="1" applyAlignment="1">
      <alignment horizontal="left" vertical="center" wrapText="1"/>
    </xf>
    <xf numFmtId="0" fontId="0" fillId="0" borderId="43" xfId="0" applyBorder="1" applyAlignment="1">
      <alignment horizontal="left" vertical="center" wrapText="1"/>
    </xf>
    <xf numFmtId="0" fontId="0" fillId="0" borderId="77" xfId="0" applyBorder="1" applyAlignment="1">
      <alignment horizontal="left" vertical="center" wrapText="1"/>
    </xf>
    <xf numFmtId="0" fontId="0" fillId="0" borderId="27" xfId="0" applyBorder="1" applyAlignment="1">
      <alignment horizontal="left" vertical="center" wrapText="1"/>
    </xf>
    <xf numFmtId="0" fontId="0" fillId="0" borderId="7" xfId="0" applyBorder="1" applyAlignment="1">
      <alignment horizontal="left" vertical="center" wrapText="1"/>
    </xf>
    <xf numFmtId="44" fontId="0" fillId="5" borderId="1" xfId="1" applyNumberFormat="1" applyFont="1" applyFill="1" applyBorder="1" applyAlignment="1" applyProtection="1">
      <alignment horizontal="center" vertical="center"/>
    </xf>
    <xf numFmtId="8" fontId="0" fillId="0" borderId="14" xfId="0" applyNumberForma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00ADEE"/>
      <color rgb="FF7FCBAE"/>
      <color rgb="FFDCDDDE"/>
      <color rgb="FF8882BD"/>
      <color rgb="FFFFC10E"/>
      <color rgb="FF99CCFF"/>
      <color rgb="FFF8696B"/>
      <color rgb="FF63BE7B"/>
      <color rgb="FF0000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0</xdr:row>
      <xdr:rowOff>276322</xdr:rowOff>
    </xdr:from>
    <xdr:to>
      <xdr:col>4</xdr:col>
      <xdr:colOff>1087671</xdr:colOff>
      <xdr:row>0</xdr:row>
      <xdr:rowOff>1266825</xdr:rowOff>
    </xdr:to>
    <xdr:pic>
      <xdr:nvPicPr>
        <xdr:cNvPr id="3" name="Picture 2">
          <a:extLst>
            <a:ext uri="{FF2B5EF4-FFF2-40B4-BE49-F238E27FC236}">
              <a16:creationId xmlns:a16="http://schemas.microsoft.com/office/drawing/2014/main" id="{A2F1AF29-12DD-4B07-8237-01785C14E0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077200" y="276322"/>
          <a:ext cx="3316521" cy="987328"/>
        </a:xfrm>
        <a:prstGeom prst="rect">
          <a:avLst/>
        </a:prstGeom>
      </xdr:spPr>
    </xdr:pic>
    <xdr:clientData/>
  </xdr:twoCellAnchor>
  <xdr:twoCellAnchor editAs="oneCell">
    <xdr:from>
      <xdr:col>4</xdr:col>
      <xdr:colOff>1209674</xdr:colOff>
      <xdr:row>0</xdr:row>
      <xdr:rowOff>114855</xdr:rowOff>
    </xdr:from>
    <xdr:to>
      <xdr:col>4</xdr:col>
      <xdr:colOff>3530600</xdr:colOff>
      <xdr:row>0</xdr:row>
      <xdr:rowOff>1390971</xdr:rowOff>
    </xdr:to>
    <xdr:pic>
      <xdr:nvPicPr>
        <xdr:cNvPr id="5" name="Picture 4">
          <a:extLst>
            <a:ext uri="{FF2B5EF4-FFF2-40B4-BE49-F238E27FC236}">
              <a16:creationId xmlns:a16="http://schemas.microsoft.com/office/drawing/2014/main" id="{A0934812-945C-4E5D-9447-3C372BFCE1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5724" y="114855"/>
          <a:ext cx="2324101" cy="1276116"/>
        </a:xfrm>
        <a:prstGeom prst="rect">
          <a:avLst/>
        </a:prstGeom>
      </xdr:spPr>
    </xdr:pic>
    <xdr:clientData/>
  </xdr:twoCellAnchor>
  <xdr:twoCellAnchor editAs="oneCell">
    <xdr:from>
      <xdr:col>0</xdr:col>
      <xdr:colOff>2933066</xdr:colOff>
      <xdr:row>15</xdr:row>
      <xdr:rowOff>104775</xdr:rowOff>
    </xdr:from>
    <xdr:to>
      <xdr:col>4</xdr:col>
      <xdr:colOff>577850</xdr:colOff>
      <xdr:row>16</xdr:row>
      <xdr:rowOff>63500</xdr:rowOff>
    </xdr:to>
    <xdr:pic>
      <xdr:nvPicPr>
        <xdr:cNvPr id="7" name="Picture 6">
          <a:extLst>
            <a:ext uri="{FF2B5EF4-FFF2-40B4-BE49-F238E27FC236}">
              <a16:creationId xmlns:a16="http://schemas.microsoft.com/office/drawing/2014/main" id="{0AF2595A-C6C0-4C91-9479-EB825F01893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33066" y="8972550"/>
          <a:ext cx="7954009" cy="1333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3A5D7-1C67-7A4D-8474-6A0CF4DC3CDC}">
  <dimension ref="A1:CE473"/>
  <sheetViews>
    <sheetView showGridLines="0" tabSelected="1" topLeftCell="A5" zoomScaleNormal="100" workbookViewId="0">
      <selection activeCell="B15" sqref="B15:E15"/>
    </sheetView>
  </sheetViews>
  <sheetFormatPr defaultColWidth="10.83203125" defaultRowHeight="15.5" x14ac:dyDescent="0.35"/>
  <cols>
    <col min="1" max="1" width="47.33203125" style="1" customWidth="1"/>
    <col min="2" max="3" width="29.08203125" style="1" customWidth="1"/>
    <col min="4" max="4" width="29.58203125" style="1" customWidth="1"/>
    <col min="5" max="5" width="47.33203125" style="1" customWidth="1"/>
    <col min="6" max="6" width="10.33203125" style="116" customWidth="1"/>
    <col min="84" max="16384" width="10.83203125" style="1"/>
  </cols>
  <sheetData>
    <row r="1" spans="1:83" ht="117" customHeight="1" thickTop="1" thickBot="1" x14ac:dyDescent="0.4">
      <c r="A1" s="153" t="s">
        <v>37</v>
      </c>
      <c r="B1" s="154"/>
      <c r="C1" s="155"/>
      <c r="D1" s="156"/>
      <c r="E1" s="157"/>
      <c r="F1"/>
    </row>
    <row r="2" spans="1:83" ht="9.75" customHeight="1" thickTop="1" thickBot="1" x14ac:dyDescent="0.4">
      <c r="A2" s="158"/>
      <c r="B2" s="159"/>
      <c r="C2" s="159"/>
      <c r="D2" s="159"/>
      <c r="E2" s="159"/>
      <c r="F2"/>
    </row>
    <row r="3" spans="1:83" ht="57.5" customHeight="1" thickBot="1" x14ac:dyDescent="0.4">
      <c r="A3" s="96" t="s">
        <v>38</v>
      </c>
      <c r="B3" s="160" t="s">
        <v>43</v>
      </c>
      <c r="C3" s="161"/>
      <c r="D3" s="161"/>
      <c r="E3" s="162"/>
      <c r="F3"/>
    </row>
    <row r="4" spans="1:83" ht="9.75" customHeight="1" thickBot="1" x14ac:dyDescent="0.4">
      <c r="A4" s="163"/>
      <c r="B4" s="163"/>
      <c r="C4" s="163"/>
      <c r="D4" s="163"/>
      <c r="E4" s="163"/>
      <c r="F4"/>
    </row>
    <row r="5" spans="1:83" ht="136.5" customHeight="1" thickTop="1" thickBot="1" x14ac:dyDescent="0.4">
      <c r="A5" s="112" t="s">
        <v>39</v>
      </c>
      <c r="B5" s="147" t="s">
        <v>62</v>
      </c>
      <c r="C5" s="148"/>
      <c r="D5" s="148"/>
      <c r="E5" s="149"/>
      <c r="F5"/>
    </row>
    <row r="6" spans="1:83" ht="9.75" customHeight="1" thickTop="1" thickBot="1" x14ac:dyDescent="0.4">
      <c r="A6" s="165"/>
      <c r="B6" s="165"/>
      <c r="C6" s="165"/>
      <c r="D6" s="165"/>
      <c r="E6" s="165"/>
      <c r="F6"/>
    </row>
    <row r="7" spans="1:83" ht="136.5" customHeight="1" thickTop="1" thickBot="1" x14ac:dyDescent="0.4">
      <c r="A7" s="95" t="s">
        <v>40</v>
      </c>
      <c r="B7" s="147" t="s">
        <v>63</v>
      </c>
      <c r="C7" s="148"/>
      <c r="D7" s="148"/>
      <c r="E7" s="149"/>
      <c r="F7" s="117"/>
      <c r="G7" s="117"/>
      <c r="H7" s="117"/>
      <c r="I7" s="117"/>
      <c r="J7" s="117"/>
      <c r="K7" s="117"/>
      <c r="L7" s="117"/>
    </row>
    <row r="8" spans="1:83" ht="9.75" customHeight="1" thickTop="1" thickBot="1" x14ac:dyDescent="0.4">
      <c r="A8" s="165"/>
      <c r="B8" s="165"/>
      <c r="C8" s="165"/>
      <c r="D8" s="165"/>
      <c r="E8" s="165"/>
      <c r="F8"/>
    </row>
    <row r="9" spans="1:83" ht="154.5" customHeight="1" thickTop="1" thickBot="1" x14ac:dyDescent="0.4">
      <c r="A9" s="115" t="s">
        <v>44</v>
      </c>
      <c r="B9" s="166" t="s">
        <v>57</v>
      </c>
      <c r="C9" s="148"/>
      <c r="D9" s="148"/>
      <c r="E9" s="149"/>
      <c r="F9"/>
    </row>
    <row r="10" spans="1:83" ht="9.75" customHeight="1" thickTop="1" thickBot="1" x14ac:dyDescent="0.4">
      <c r="A10" s="165"/>
      <c r="B10" s="165"/>
      <c r="C10" s="165"/>
      <c r="D10" s="165"/>
      <c r="E10" s="165"/>
      <c r="F10"/>
    </row>
    <row r="11" spans="1:83" ht="168" customHeight="1" thickTop="1" thickBot="1" x14ac:dyDescent="0.4">
      <c r="A11" s="113" t="s">
        <v>41</v>
      </c>
      <c r="B11" s="147" t="s">
        <v>60</v>
      </c>
      <c r="C11" s="148"/>
      <c r="D11" s="148"/>
      <c r="E11" s="149"/>
      <c r="F11"/>
    </row>
    <row r="12" spans="1:83" ht="9.75" customHeight="1" thickTop="1" thickBot="1" x14ac:dyDescent="0.4">
      <c r="A12" s="165"/>
      <c r="B12" s="165"/>
      <c r="C12" s="165"/>
      <c r="D12" s="165"/>
      <c r="E12" s="165"/>
      <c r="F12"/>
    </row>
    <row r="13" spans="1:83" ht="58.5" customHeight="1" thickTop="1" thickBot="1" x14ac:dyDescent="0.4">
      <c r="A13" s="114" t="s">
        <v>42</v>
      </c>
      <c r="B13" s="147" t="s">
        <v>45</v>
      </c>
      <c r="C13" s="148"/>
      <c r="D13" s="148"/>
      <c r="E13" s="149"/>
      <c r="F13"/>
    </row>
    <row r="14" spans="1:83" s="9" customFormat="1" ht="9.75" customHeight="1" thickTop="1" thickBot="1" x14ac:dyDescent="0.4">
      <c r="A14" s="150"/>
      <c r="B14" s="150"/>
      <c r="C14" s="150"/>
      <c r="D14" s="150"/>
      <c r="E14" s="150"/>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row>
    <row r="15" spans="1:83" s="9" customFormat="1" ht="59" customHeight="1" thickBot="1" x14ac:dyDescent="0.4">
      <c r="A15" s="132" t="s">
        <v>55</v>
      </c>
      <c r="B15" s="151" t="s">
        <v>54</v>
      </c>
      <c r="C15" s="151"/>
      <c r="D15" s="151"/>
      <c r="E15" s="152"/>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row>
    <row r="16" spans="1:83" s="9" customFormat="1" ht="108" customHeight="1" x14ac:dyDescent="0.35">
      <c r="A16" s="164"/>
      <c r="B16" s="164"/>
      <c r="C16" s="164"/>
      <c r="D16" s="164"/>
      <c r="E16" s="164"/>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row r="338" customFormat="1" x14ac:dyDescent="0.35"/>
    <row r="339" customFormat="1" x14ac:dyDescent="0.35"/>
    <row r="340" customFormat="1" x14ac:dyDescent="0.35"/>
    <row r="341" customFormat="1" x14ac:dyDescent="0.35"/>
    <row r="342" customFormat="1" x14ac:dyDescent="0.35"/>
    <row r="343" customFormat="1" x14ac:dyDescent="0.35"/>
    <row r="344" customFormat="1" x14ac:dyDescent="0.35"/>
    <row r="345" customFormat="1" x14ac:dyDescent="0.35"/>
    <row r="346" customFormat="1" x14ac:dyDescent="0.35"/>
    <row r="347" customFormat="1" x14ac:dyDescent="0.35"/>
    <row r="348" customFormat="1" x14ac:dyDescent="0.35"/>
    <row r="349" customFormat="1" x14ac:dyDescent="0.35"/>
    <row r="350" customFormat="1" x14ac:dyDescent="0.35"/>
    <row r="351" customFormat="1" x14ac:dyDescent="0.35"/>
    <row r="352" customFormat="1" x14ac:dyDescent="0.35"/>
    <row r="353" customFormat="1" x14ac:dyDescent="0.35"/>
    <row r="354" customFormat="1" x14ac:dyDescent="0.35"/>
    <row r="355" customFormat="1" x14ac:dyDescent="0.35"/>
    <row r="356" customFormat="1" x14ac:dyDescent="0.35"/>
    <row r="357" customFormat="1" x14ac:dyDescent="0.35"/>
    <row r="358" customFormat="1" x14ac:dyDescent="0.35"/>
    <row r="359" customFormat="1" x14ac:dyDescent="0.35"/>
    <row r="360" customFormat="1" x14ac:dyDescent="0.35"/>
    <row r="361" customFormat="1" x14ac:dyDescent="0.35"/>
    <row r="362" customFormat="1" x14ac:dyDescent="0.35"/>
    <row r="363" customFormat="1" x14ac:dyDescent="0.35"/>
    <row r="364" customFormat="1" x14ac:dyDescent="0.35"/>
    <row r="365" customFormat="1" x14ac:dyDescent="0.35"/>
    <row r="366" customFormat="1" x14ac:dyDescent="0.35"/>
    <row r="367" customFormat="1" x14ac:dyDescent="0.35"/>
    <row r="368" customFormat="1" x14ac:dyDescent="0.35"/>
    <row r="369" customFormat="1" x14ac:dyDescent="0.35"/>
    <row r="370" customFormat="1" x14ac:dyDescent="0.35"/>
    <row r="371" customFormat="1" x14ac:dyDescent="0.35"/>
    <row r="372" customFormat="1" x14ac:dyDescent="0.35"/>
    <row r="373" customFormat="1" x14ac:dyDescent="0.35"/>
    <row r="374" customFormat="1" x14ac:dyDescent="0.35"/>
    <row r="375" customFormat="1" x14ac:dyDescent="0.35"/>
    <row r="376" customFormat="1" x14ac:dyDescent="0.35"/>
    <row r="377" customFormat="1" x14ac:dyDescent="0.35"/>
    <row r="378" customFormat="1" x14ac:dyDescent="0.35"/>
    <row r="379" customFormat="1" x14ac:dyDescent="0.35"/>
    <row r="380" customFormat="1" x14ac:dyDescent="0.35"/>
    <row r="381" customFormat="1" x14ac:dyDescent="0.35"/>
    <row r="382" customFormat="1" x14ac:dyDescent="0.35"/>
    <row r="383" customFormat="1" x14ac:dyDescent="0.35"/>
    <row r="384" customFormat="1" x14ac:dyDescent="0.35"/>
    <row r="385" customFormat="1" x14ac:dyDescent="0.35"/>
    <row r="386" customFormat="1" x14ac:dyDescent="0.35"/>
    <row r="387" customFormat="1" x14ac:dyDescent="0.35"/>
    <row r="388" customFormat="1" x14ac:dyDescent="0.35"/>
    <row r="389" customFormat="1" x14ac:dyDescent="0.35"/>
    <row r="390" customFormat="1" x14ac:dyDescent="0.35"/>
    <row r="391" customFormat="1" x14ac:dyDescent="0.35"/>
    <row r="392" customFormat="1" x14ac:dyDescent="0.35"/>
    <row r="393" customFormat="1" x14ac:dyDescent="0.35"/>
    <row r="394" customFormat="1" x14ac:dyDescent="0.35"/>
    <row r="395" customFormat="1" x14ac:dyDescent="0.35"/>
    <row r="396" customFormat="1" x14ac:dyDescent="0.35"/>
    <row r="397" customFormat="1" x14ac:dyDescent="0.35"/>
    <row r="398" customFormat="1" x14ac:dyDescent="0.35"/>
    <row r="399" customFormat="1" x14ac:dyDescent="0.35"/>
    <row r="400" customFormat="1" x14ac:dyDescent="0.35"/>
    <row r="401" customFormat="1" x14ac:dyDescent="0.35"/>
    <row r="402" customFormat="1" x14ac:dyDescent="0.35"/>
    <row r="403" customFormat="1" x14ac:dyDescent="0.35"/>
    <row r="404" customFormat="1" x14ac:dyDescent="0.35"/>
    <row r="405" customFormat="1" x14ac:dyDescent="0.35"/>
    <row r="406" customFormat="1" x14ac:dyDescent="0.35"/>
    <row r="407" customFormat="1" x14ac:dyDescent="0.35"/>
    <row r="408" customFormat="1" x14ac:dyDescent="0.35"/>
    <row r="409" customFormat="1" x14ac:dyDescent="0.35"/>
    <row r="410" customFormat="1" x14ac:dyDescent="0.35"/>
    <row r="411" customFormat="1" x14ac:dyDescent="0.35"/>
    <row r="412" customFormat="1" x14ac:dyDescent="0.35"/>
    <row r="413" customFormat="1" x14ac:dyDescent="0.35"/>
    <row r="414" customFormat="1" x14ac:dyDescent="0.35"/>
    <row r="415" customFormat="1" x14ac:dyDescent="0.35"/>
    <row r="416" customFormat="1" x14ac:dyDescent="0.35"/>
    <row r="417" customFormat="1" x14ac:dyDescent="0.35"/>
    <row r="418" customFormat="1" x14ac:dyDescent="0.35"/>
    <row r="419" customFormat="1" x14ac:dyDescent="0.35"/>
    <row r="420" customFormat="1" x14ac:dyDescent="0.35"/>
    <row r="421" customFormat="1" x14ac:dyDescent="0.35"/>
    <row r="422" customFormat="1" x14ac:dyDescent="0.35"/>
    <row r="423" customFormat="1" x14ac:dyDescent="0.35"/>
    <row r="424" customFormat="1" x14ac:dyDescent="0.35"/>
    <row r="425" customFormat="1" x14ac:dyDescent="0.35"/>
    <row r="426" customFormat="1" x14ac:dyDescent="0.35"/>
    <row r="427" customFormat="1" x14ac:dyDescent="0.35"/>
    <row r="428" customFormat="1" x14ac:dyDescent="0.35"/>
    <row r="429" customFormat="1" x14ac:dyDescent="0.35"/>
    <row r="430" customFormat="1" x14ac:dyDescent="0.35"/>
    <row r="431" customFormat="1" x14ac:dyDescent="0.35"/>
    <row r="432" customFormat="1" x14ac:dyDescent="0.35"/>
    <row r="433" customFormat="1" x14ac:dyDescent="0.35"/>
    <row r="434" customFormat="1" x14ac:dyDescent="0.35"/>
    <row r="435" customFormat="1" x14ac:dyDescent="0.35"/>
    <row r="436" customFormat="1" x14ac:dyDescent="0.35"/>
    <row r="437" customFormat="1" x14ac:dyDescent="0.35"/>
    <row r="438" customFormat="1" x14ac:dyDescent="0.35"/>
    <row r="439" customFormat="1" x14ac:dyDescent="0.35"/>
    <row r="440" customFormat="1" x14ac:dyDescent="0.35"/>
    <row r="441" customFormat="1" x14ac:dyDescent="0.35"/>
    <row r="442" customFormat="1" x14ac:dyDescent="0.35"/>
    <row r="443" customFormat="1" x14ac:dyDescent="0.35"/>
    <row r="444" customFormat="1" x14ac:dyDescent="0.35"/>
    <row r="445" customFormat="1" x14ac:dyDescent="0.35"/>
    <row r="446" customFormat="1" x14ac:dyDescent="0.35"/>
    <row r="447" customFormat="1" x14ac:dyDescent="0.35"/>
    <row r="448" customFormat="1" x14ac:dyDescent="0.35"/>
    <row r="449" customFormat="1" x14ac:dyDescent="0.35"/>
    <row r="450" customFormat="1" x14ac:dyDescent="0.35"/>
    <row r="451" customFormat="1" x14ac:dyDescent="0.35"/>
    <row r="452" customFormat="1" x14ac:dyDescent="0.35"/>
    <row r="453" customFormat="1" x14ac:dyDescent="0.35"/>
    <row r="454" customFormat="1" x14ac:dyDescent="0.35"/>
    <row r="455" customFormat="1" x14ac:dyDescent="0.35"/>
    <row r="456" customFormat="1" x14ac:dyDescent="0.35"/>
    <row r="457" customFormat="1" x14ac:dyDescent="0.35"/>
    <row r="458" customFormat="1" x14ac:dyDescent="0.35"/>
    <row r="459" customFormat="1" x14ac:dyDescent="0.35"/>
    <row r="460" customFormat="1" x14ac:dyDescent="0.35"/>
    <row r="461" customFormat="1" x14ac:dyDescent="0.35"/>
    <row r="462" customFormat="1" x14ac:dyDescent="0.35"/>
    <row r="463" customFormat="1" x14ac:dyDescent="0.35"/>
    <row r="464" customFormat="1" x14ac:dyDescent="0.35"/>
    <row r="465" customFormat="1" x14ac:dyDescent="0.35"/>
    <row r="466" customFormat="1" x14ac:dyDescent="0.35"/>
    <row r="467" customFormat="1" x14ac:dyDescent="0.35"/>
    <row r="468" customFormat="1" x14ac:dyDescent="0.35"/>
    <row r="469" customFormat="1" x14ac:dyDescent="0.35"/>
    <row r="470" customFormat="1" x14ac:dyDescent="0.35"/>
    <row r="471" customFormat="1" x14ac:dyDescent="0.35"/>
    <row r="472" customFormat="1" x14ac:dyDescent="0.35"/>
    <row r="473" customFormat="1" x14ac:dyDescent="0.35"/>
  </sheetData>
  <sheetProtection algorithmName="SHA-512" hashValue="vI5fHmPFPAKnf7XyCkoIiuvq25AiL12+9jqtGzfzWat9/NEEUj/Cc2w0kp6opWuJWS19yEz3+boJ0niV8aghQw==" saltValue="LzqPB4nROPBufF5VUdu69g==" spinCount="100000" sheet="1" objects="1" scenarios="1"/>
  <mergeCells count="17">
    <mergeCell ref="A16:E16"/>
    <mergeCell ref="B11:E11"/>
    <mergeCell ref="A12:E12"/>
    <mergeCell ref="B13:E13"/>
    <mergeCell ref="A6:E6"/>
    <mergeCell ref="B7:E7"/>
    <mergeCell ref="A8:E8"/>
    <mergeCell ref="B9:E9"/>
    <mergeCell ref="A10:E10"/>
    <mergeCell ref="B5:E5"/>
    <mergeCell ref="A14:E14"/>
    <mergeCell ref="B15:E15"/>
    <mergeCell ref="A1:C1"/>
    <mergeCell ref="D1:E1"/>
    <mergeCell ref="A2:E2"/>
    <mergeCell ref="B3:E3"/>
    <mergeCell ref="A4:E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AF996-C5A6-6848-A40A-F81ECBE3D91A}">
  <sheetPr>
    <tabColor theme="5" tint="0.59999389629810485"/>
  </sheetPr>
  <dimension ref="A1:AB16"/>
  <sheetViews>
    <sheetView topLeftCell="A5" zoomScaleNormal="100" workbookViewId="0">
      <selection activeCell="N11" sqref="N11"/>
    </sheetView>
  </sheetViews>
  <sheetFormatPr defaultColWidth="10.83203125" defaultRowHeight="15.5" x14ac:dyDescent="0.35"/>
  <cols>
    <col min="1" max="1" width="11.25" style="2" customWidth="1"/>
    <col min="2" max="3" width="11.58203125" style="2" customWidth="1"/>
    <col min="4" max="4" width="11.58203125" style="2" hidden="1" customWidth="1"/>
    <col min="5" max="6" width="11.58203125" style="2" customWidth="1"/>
    <col min="7" max="7" width="11.58203125" style="2" hidden="1" customWidth="1"/>
    <col min="8" max="9" width="11.58203125" style="2" customWidth="1"/>
    <col min="10" max="10" width="11.58203125" style="2" hidden="1" customWidth="1"/>
    <col min="11" max="12" width="11.58203125" style="2" customWidth="1"/>
    <col min="13" max="13" width="0" style="2" hidden="1" customWidth="1"/>
    <col min="14" max="15" width="10.83203125" style="2"/>
    <col min="16" max="16" width="0" style="2" hidden="1" customWidth="1"/>
    <col min="17" max="18" width="10.83203125" style="2"/>
    <col min="19" max="19" width="0" style="2" hidden="1" customWidth="1"/>
    <col min="20" max="21" width="10.83203125" style="2"/>
    <col min="22" max="22" width="0" style="2" hidden="1" customWidth="1"/>
    <col min="23" max="24" width="10.83203125" style="2"/>
    <col min="25" max="25" width="0" style="2" hidden="1" customWidth="1"/>
    <col min="26" max="16384" width="10.83203125" style="2"/>
  </cols>
  <sheetData>
    <row r="1" spans="1:28" s="1" customFormat="1" ht="114.75" customHeight="1" thickTop="1" thickBot="1" x14ac:dyDescent="0.4">
      <c r="A1" s="188" t="s">
        <v>50</v>
      </c>
      <c r="B1" s="189"/>
      <c r="C1" s="147" t="s">
        <v>68</v>
      </c>
      <c r="D1" s="148"/>
      <c r="E1" s="148"/>
      <c r="F1" s="148"/>
      <c r="G1" s="148"/>
      <c r="H1" s="148"/>
      <c r="I1" s="148"/>
      <c r="J1" s="148"/>
      <c r="K1" s="148"/>
      <c r="L1" s="148"/>
      <c r="M1" s="148"/>
      <c r="N1" s="148"/>
      <c r="O1" s="148"/>
      <c r="P1" s="148"/>
      <c r="Q1" s="148"/>
      <c r="R1" s="148"/>
      <c r="S1" s="148"/>
      <c r="T1" s="148"/>
      <c r="U1" s="148"/>
      <c r="V1" s="148"/>
      <c r="W1" s="148"/>
      <c r="X1" s="148"/>
      <c r="Y1" s="148"/>
      <c r="Z1" s="148"/>
      <c r="AA1" s="149"/>
      <c r="AB1" s="13"/>
    </row>
    <row r="2" spans="1:28" ht="9.75" customHeight="1" thickTop="1" thickBot="1" x14ac:dyDescent="0.4">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4"/>
    </row>
    <row r="3" spans="1:28" ht="19.5" customHeight="1" thickTop="1" thickBot="1" x14ac:dyDescent="0.55000000000000004">
      <c r="A3" s="178" t="s">
        <v>36</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80"/>
      <c r="AB3" s="80"/>
    </row>
    <row r="4" spans="1:28" s="3" customFormat="1" ht="31" customHeight="1" thickTop="1" x14ac:dyDescent="0.35">
      <c r="A4" s="174" t="s">
        <v>67</v>
      </c>
      <c r="B4" s="176">
        <v>2020</v>
      </c>
      <c r="C4" s="176"/>
      <c r="D4" s="122"/>
      <c r="E4" s="176">
        <v>2021</v>
      </c>
      <c r="F4" s="176"/>
      <c r="G4" s="176">
        <v>2022</v>
      </c>
      <c r="H4" s="176"/>
      <c r="I4" s="176"/>
      <c r="J4" s="176">
        <v>2023</v>
      </c>
      <c r="K4" s="176"/>
      <c r="L4" s="176"/>
      <c r="M4" s="176">
        <v>2024</v>
      </c>
      <c r="N4" s="176"/>
      <c r="O4" s="176"/>
      <c r="P4" s="176" t="s">
        <v>30</v>
      </c>
      <c r="Q4" s="176"/>
      <c r="R4" s="176"/>
      <c r="S4" s="176" t="s">
        <v>31</v>
      </c>
      <c r="T4" s="176"/>
      <c r="U4" s="176"/>
      <c r="V4" s="176" t="s">
        <v>32</v>
      </c>
      <c r="W4" s="176"/>
      <c r="X4" s="176"/>
      <c r="Y4" s="176" t="s">
        <v>33</v>
      </c>
      <c r="Z4" s="176"/>
      <c r="AA4" s="176"/>
    </row>
    <row r="5" spans="1:28" ht="31.5" customHeight="1" thickBot="1" x14ac:dyDescent="0.4">
      <c r="A5" s="175"/>
      <c r="B5" s="177">
        <v>13.5</v>
      </c>
      <c r="C5" s="177"/>
      <c r="D5" s="81"/>
      <c r="E5" s="177">
        <v>13.69</v>
      </c>
      <c r="F5" s="177"/>
      <c r="G5" s="310">
        <v>14.49</v>
      </c>
      <c r="H5" s="310"/>
      <c r="I5" s="310"/>
      <c r="J5" s="310">
        <v>15.74</v>
      </c>
      <c r="K5" s="310"/>
      <c r="L5" s="310"/>
      <c r="M5" s="310">
        <v>16.28</v>
      </c>
      <c r="N5" s="310"/>
      <c r="O5" s="310"/>
      <c r="P5" s="169">
        <v>16.72</v>
      </c>
      <c r="Q5" s="169"/>
      <c r="R5" s="169"/>
      <c r="S5" s="169">
        <v>17.09</v>
      </c>
      <c r="T5" s="169"/>
      <c r="U5" s="169"/>
      <c r="V5" s="169">
        <v>17.43</v>
      </c>
      <c r="W5" s="169"/>
      <c r="X5" s="169"/>
      <c r="Y5" s="169">
        <v>17.8</v>
      </c>
      <c r="Z5" s="169"/>
      <c r="AA5" s="169"/>
    </row>
    <row r="6" spans="1:28" s="7" customFormat="1" ht="18" customHeight="1" thickTop="1" thickBot="1" x14ac:dyDescent="0.5">
      <c r="A6" s="178" t="s">
        <v>34</v>
      </c>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80"/>
      <c r="AB6" s="8"/>
    </row>
    <row r="7" spans="1:28" ht="31" customHeight="1" thickTop="1" thickBot="1" x14ac:dyDescent="0.4">
      <c r="A7" s="118" t="s">
        <v>21</v>
      </c>
      <c r="B7" s="170" t="s">
        <v>3</v>
      </c>
      <c r="C7" s="171"/>
      <c r="D7" s="119"/>
      <c r="E7" s="170" t="s">
        <v>4</v>
      </c>
      <c r="F7" s="171"/>
      <c r="G7" s="119"/>
      <c r="H7" s="170" t="s">
        <v>5</v>
      </c>
      <c r="I7" s="171"/>
      <c r="J7" s="119"/>
      <c r="K7" s="170" t="s">
        <v>6</v>
      </c>
      <c r="L7" s="171"/>
      <c r="M7" s="119"/>
      <c r="N7" s="170" t="s">
        <v>7</v>
      </c>
      <c r="O7" s="171"/>
      <c r="P7" s="119"/>
      <c r="Q7" s="170" t="s">
        <v>8</v>
      </c>
      <c r="R7" s="171"/>
      <c r="S7" s="119"/>
      <c r="T7" s="170" t="s">
        <v>9</v>
      </c>
      <c r="U7" s="171"/>
      <c r="V7" s="119"/>
      <c r="W7" s="170" t="s">
        <v>10</v>
      </c>
      <c r="X7" s="171"/>
      <c r="Y7" s="119"/>
      <c r="Z7" s="170" t="s">
        <v>11</v>
      </c>
      <c r="AA7" s="171"/>
    </row>
    <row r="8" spans="1:28" ht="63" customHeight="1" thickBot="1" x14ac:dyDescent="0.4">
      <c r="A8" s="82" t="s">
        <v>2</v>
      </c>
      <c r="B8" s="172">
        <v>1.25</v>
      </c>
      <c r="C8" s="173"/>
      <c r="D8" s="83"/>
      <c r="E8" s="172">
        <v>1.5</v>
      </c>
      <c r="F8" s="173"/>
      <c r="G8" s="83"/>
      <c r="H8" s="172">
        <v>1.75</v>
      </c>
      <c r="I8" s="173"/>
      <c r="J8" s="83"/>
      <c r="K8" s="172">
        <v>1.75</v>
      </c>
      <c r="L8" s="173"/>
      <c r="M8" s="83"/>
      <c r="N8" s="172">
        <v>2</v>
      </c>
      <c r="O8" s="173"/>
      <c r="P8" s="83"/>
      <c r="Q8" s="172">
        <v>2</v>
      </c>
      <c r="R8" s="173"/>
      <c r="S8" s="83"/>
      <c r="T8" s="172">
        <v>2.25</v>
      </c>
      <c r="U8" s="173"/>
      <c r="V8" s="83"/>
      <c r="W8" s="172">
        <v>2.25</v>
      </c>
      <c r="X8" s="173"/>
      <c r="Y8" s="83"/>
      <c r="Z8" s="172">
        <v>2.5</v>
      </c>
      <c r="AA8" s="194"/>
      <c r="AB8" s="4"/>
    </row>
    <row r="9" spans="1:28" ht="19" thickBot="1" x14ac:dyDescent="0.5">
      <c r="A9" s="191" t="s">
        <v>35</v>
      </c>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3"/>
      <c r="AB9" s="4"/>
    </row>
    <row r="10" spans="1:28" ht="31" customHeight="1" thickTop="1" thickBot="1" x14ac:dyDescent="0.4">
      <c r="A10" s="118" t="s">
        <v>21</v>
      </c>
      <c r="B10" s="170" t="s">
        <v>3</v>
      </c>
      <c r="C10" s="171"/>
      <c r="D10" s="120"/>
      <c r="E10" s="170" t="s">
        <v>4</v>
      </c>
      <c r="F10" s="171"/>
      <c r="G10" s="121"/>
      <c r="H10" s="170" t="s">
        <v>5</v>
      </c>
      <c r="I10" s="171"/>
      <c r="J10" s="121"/>
      <c r="K10" s="170" t="s">
        <v>6</v>
      </c>
      <c r="L10" s="171"/>
      <c r="M10" s="121"/>
      <c r="N10" s="170" t="s">
        <v>7</v>
      </c>
      <c r="O10" s="171"/>
      <c r="P10" s="121"/>
      <c r="Q10" s="170" t="s">
        <v>46</v>
      </c>
      <c r="R10" s="171"/>
      <c r="S10" s="121"/>
      <c r="T10" s="170" t="s">
        <v>47</v>
      </c>
      <c r="U10" s="171"/>
      <c r="V10" s="121"/>
      <c r="W10" s="170" t="s">
        <v>48</v>
      </c>
      <c r="X10" s="171"/>
      <c r="Y10" s="121"/>
      <c r="Z10" s="170" t="s">
        <v>49</v>
      </c>
      <c r="AA10" s="171"/>
    </row>
    <row r="11" spans="1:28" ht="15" customHeight="1" x14ac:dyDescent="0.35">
      <c r="A11" s="181" t="s">
        <v>2</v>
      </c>
      <c r="B11" s="84" t="s">
        <v>0</v>
      </c>
      <c r="C11" s="84" t="s">
        <v>1</v>
      </c>
      <c r="D11" s="183" t="s">
        <v>2</v>
      </c>
      <c r="E11" s="84" t="s">
        <v>0</v>
      </c>
      <c r="F11" s="84" t="s">
        <v>1</v>
      </c>
      <c r="G11" s="167" t="s">
        <v>2</v>
      </c>
      <c r="H11" s="84" t="s">
        <v>0</v>
      </c>
      <c r="I11" s="84" t="s">
        <v>1</v>
      </c>
      <c r="J11" s="167" t="s">
        <v>2</v>
      </c>
      <c r="K11" s="84" t="s">
        <v>0</v>
      </c>
      <c r="L11" s="84" t="s">
        <v>1</v>
      </c>
      <c r="M11" s="167" t="s">
        <v>2</v>
      </c>
      <c r="N11" s="84" t="s">
        <v>0</v>
      </c>
      <c r="O11" s="84" t="s">
        <v>1</v>
      </c>
      <c r="P11" s="167" t="s">
        <v>2</v>
      </c>
      <c r="Q11" s="84" t="s">
        <v>0</v>
      </c>
      <c r="R11" s="84" t="s">
        <v>1</v>
      </c>
      <c r="S11" s="167" t="s">
        <v>2</v>
      </c>
      <c r="T11" s="84" t="s">
        <v>0</v>
      </c>
      <c r="U11" s="84" t="s">
        <v>1</v>
      </c>
      <c r="V11" s="167" t="s">
        <v>2</v>
      </c>
      <c r="W11" s="84" t="s">
        <v>0</v>
      </c>
      <c r="X11" s="84" t="s">
        <v>1</v>
      </c>
      <c r="Y11" s="167" t="s">
        <v>2</v>
      </c>
      <c r="Z11" s="84" t="s">
        <v>0</v>
      </c>
      <c r="AA11" s="85" t="s">
        <v>1</v>
      </c>
      <c r="AB11" s="4"/>
    </row>
    <row r="12" spans="1:28" ht="48" customHeight="1" thickBot="1" x14ac:dyDescent="0.4">
      <c r="A12" s="182"/>
      <c r="B12" s="86">
        <f>(B5*B8)*40</f>
        <v>675</v>
      </c>
      <c r="C12" s="86">
        <f>(B5*B8)*2080</f>
        <v>35100</v>
      </c>
      <c r="D12" s="184"/>
      <c r="E12" s="86">
        <f>(E5*E8)*40</f>
        <v>821.4</v>
      </c>
      <c r="F12" s="86">
        <f>(E5*E8)*2080</f>
        <v>42712.800000000003</v>
      </c>
      <c r="G12" s="168"/>
      <c r="H12" s="86">
        <f>(G5*H8)*40</f>
        <v>1014.3000000000001</v>
      </c>
      <c r="I12" s="86">
        <f>(G5*H8)*2080</f>
        <v>52743.600000000006</v>
      </c>
      <c r="J12" s="168"/>
      <c r="K12" s="86">
        <f>(J5*K8)*40</f>
        <v>1101.8000000000002</v>
      </c>
      <c r="L12" s="86">
        <f>(J5*K8)*2080</f>
        <v>57293.600000000006</v>
      </c>
      <c r="M12" s="168"/>
      <c r="N12" s="86">
        <f>(M5*N8)*40</f>
        <v>1302.4000000000001</v>
      </c>
      <c r="O12" s="86">
        <f>(M5*N8)*2080</f>
        <v>67724.800000000003</v>
      </c>
      <c r="P12" s="168"/>
      <c r="Q12" s="87">
        <f>(P5*Q8)*40</f>
        <v>1337.6</v>
      </c>
      <c r="R12" s="87">
        <f>(P5*Q8)*2080</f>
        <v>69555.199999999997</v>
      </c>
      <c r="S12" s="168"/>
      <c r="T12" s="87">
        <f>(S5*T8)*40</f>
        <v>1538.1</v>
      </c>
      <c r="U12" s="87">
        <f>(S5*T8)*2080</f>
        <v>79981.2</v>
      </c>
      <c r="V12" s="168"/>
      <c r="W12" s="87">
        <f>(V5*W8)*40</f>
        <v>1568.7</v>
      </c>
      <c r="X12" s="87">
        <f>(V5*W8)*2080</f>
        <v>81572.400000000009</v>
      </c>
      <c r="Y12" s="168"/>
      <c r="Z12" s="87">
        <f>(Y5*Z8)*40</f>
        <v>1780</v>
      </c>
      <c r="AA12" s="88">
        <f>(Y5*Z8)*2080</f>
        <v>92560</v>
      </c>
      <c r="AB12" s="4"/>
    </row>
    <row r="13" spans="1:28" ht="16.5" customHeight="1" x14ac:dyDescent="0.35">
      <c r="A13" s="185" t="s">
        <v>64</v>
      </c>
      <c r="B13" s="186"/>
      <c r="C13" s="186"/>
      <c r="D13" s="186"/>
      <c r="E13" s="186"/>
      <c r="F13" s="187"/>
      <c r="H13" s="5"/>
      <c r="I13" s="5"/>
      <c r="K13" s="5"/>
      <c r="L13" s="5"/>
      <c r="N13" s="5"/>
      <c r="O13" s="5"/>
      <c r="Q13" s="5"/>
      <c r="R13" s="5"/>
      <c r="T13" s="5"/>
      <c r="U13" s="5"/>
      <c r="W13" s="5"/>
      <c r="X13" s="5"/>
      <c r="Z13" s="5"/>
      <c r="AA13" s="5"/>
    </row>
    <row r="15" spans="1:28" x14ac:dyDescent="0.35">
      <c r="L15" s="6"/>
    </row>
    <row r="16" spans="1:28" x14ac:dyDescent="0.35">
      <c r="A16" s="1"/>
      <c r="C16" s="1"/>
      <c r="D16" s="1"/>
      <c r="E16" s="1"/>
    </row>
  </sheetData>
  <sheetProtection algorithmName="SHA-512" hashValue="74QPQtd5Js0nUsWZr3PE1Gd9YJfcz2/GoGVk6hFaVFmq98GhZPwQ2uWLWBNCJ9xiaj3PLoMHqT5k+qpUuVKvVw==" saltValue="O7n+5C/w27bCf/2Wi34o+g==" spinCount="100000" sheet="1" objects="1" scenarios="1"/>
  <mergeCells count="62">
    <mergeCell ref="G4:I4"/>
    <mergeCell ref="G5:I5"/>
    <mergeCell ref="J5:L5"/>
    <mergeCell ref="A13:F13"/>
    <mergeCell ref="A1:B1"/>
    <mergeCell ref="C1:AA1"/>
    <mergeCell ref="A2:AA2"/>
    <mergeCell ref="A3:AA3"/>
    <mergeCell ref="A9:AA9"/>
    <mergeCell ref="Q8:R8"/>
    <mergeCell ref="Q7:R7"/>
    <mergeCell ref="Z10:AA10"/>
    <mergeCell ref="W10:X10"/>
    <mergeCell ref="T10:U10"/>
    <mergeCell ref="Z8:AA8"/>
    <mergeCell ref="T8:U8"/>
    <mergeCell ref="B10:C10"/>
    <mergeCell ref="M5:O5"/>
    <mergeCell ref="N7:O7"/>
    <mergeCell ref="H10:I10"/>
    <mergeCell ref="H8:I8"/>
    <mergeCell ref="H7:I7"/>
    <mergeCell ref="K10:L10"/>
    <mergeCell ref="K8:L8"/>
    <mergeCell ref="N8:O8"/>
    <mergeCell ref="B8:C8"/>
    <mergeCell ref="E10:F10"/>
    <mergeCell ref="N10:O10"/>
    <mergeCell ref="A11:A12"/>
    <mergeCell ref="D11:D12"/>
    <mergeCell ref="G11:G12"/>
    <mergeCell ref="J11:J12"/>
    <mergeCell ref="M11:M12"/>
    <mergeCell ref="A4:A5"/>
    <mergeCell ref="E4:F4"/>
    <mergeCell ref="E5:F5"/>
    <mergeCell ref="E7:F7"/>
    <mergeCell ref="E8:F8"/>
    <mergeCell ref="B7:C7"/>
    <mergeCell ref="B4:C4"/>
    <mergeCell ref="B5:C5"/>
    <mergeCell ref="A6:AA6"/>
    <mergeCell ref="S4:U4"/>
    <mergeCell ref="V4:X4"/>
    <mergeCell ref="Y4:AA4"/>
    <mergeCell ref="P4:R4"/>
    <mergeCell ref="K7:L7"/>
    <mergeCell ref="M4:O4"/>
    <mergeCell ref="J4:L4"/>
    <mergeCell ref="P11:P12"/>
    <mergeCell ref="S5:U5"/>
    <mergeCell ref="V5:X5"/>
    <mergeCell ref="Y5:AA5"/>
    <mergeCell ref="S11:S12"/>
    <mergeCell ref="V11:V12"/>
    <mergeCell ref="Y11:Y12"/>
    <mergeCell ref="Q10:R10"/>
    <mergeCell ref="W7:X7"/>
    <mergeCell ref="T7:U7"/>
    <mergeCell ref="P5:R5"/>
    <mergeCell ref="W8:X8"/>
    <mergeCell ref="Z7:AA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6F16D-E636-154D-943D-14AED54D69B7}">
  <dimension ref="A1:U127"/>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ColWidth="10.83203125" defaultRowHeight="15.5" x14ac:dyDescent="0.35"/>
  <cols>
    <col min="1" max="1" width="15.33203125" style="1" customWidth="1"/>
    <col min="2" max="3" width="10.83203125" style="1"/>
    <col min="4" max="4" width="11.75" style="11" bestFit="1" customWidth="1"/>
    <col min="5" max="5" width="10.83203125" style="1"/>
    <col min="6" max="6" width="13.58203125" style="11" bestFit="1" customWidth="1"/>
    <col min="7" max="7" width="13.58203125" style="1" customWidth="1"/>
    <col min="8" max="8" width="13.58203125" style="11" bestFit="1" customWidth="1"/>
    <col min="9" max="9" width="13.58203125" style="1" customWidth="1"/>
    <col min="10" max="10" width="13.58203125" style="11" bestFit="1" customWidth="1"/>
    <col min="11" max="11" width="13.58203125" style="1" customWidth="1"/>
    <col min="12" max="12" width="13.58203125" style="11" bestFit="1" customWidth="1"/>
    <col min="13" max="13" width="13.58203125" style="1" customWidth="1"/>
    <col min="14" max="14" width="13.58203125" style="11" bestFit="1" customWidth="1"/>
    <col min="15" max="15" width="13.58203125" style="1" customWidth="1"/>
    <col min="16" max="16" width="13.58203125" style="11" bestFit="1" customWidth="1"/>
    <col min="17" max="17" width="13.58203125" style="1" customWidth="1"/>
    <col min="18" max="18" width="13.58203125" style="11" bestFit="1" customWidth="1"/>
    <col min="19" max="19" width="13.58203125" style="1" customWidth="1"/>
    <col min="20" max="20" width="13.58203125" style="11" bestFit="1" customWidth="1"/>
    <col min="21" max="16384" width="10.83203125" style="1"/>
  </cols>
  <sheetData>
    <row r="1" spans="1:21" ht="21" x14ac:dyDescent="0.5">
      <c r="A1" s="212" t="s">
        <v>12</v>
      </c>
      <c r="B1" s="213"/>
      <c r="C1" s="213"/>
      <c r="D1" s="213"/>
      <c r="E1" s="213"/>
      <c r="F1" s="213"/>
      <c r="G1" s="213"/>
      <c r="H1" s="213"/>
      <c r="I1" s="213"/>
      <c r="J1" s="213"/>
      <c r="K1" s="213"/>
      <c r="L1" s="213"/>
      <c r="M1" s="213"/>
      <c r="N1" s="213"/>
      <c r="O1" s="213"/>
      <c r="P1" s="213"/>
      <c r="Q1" s="213"/>
      <c r="R1" s="213"/>
      <c r="S1" s="213"/>
      <c r="T1" s="214"/>
    </row>
    <row r="2" spans="1:21" ht="9.75" customHeight="1" x14ac:dyDescent="0.35">
      <c r="A2" s="215"/>
      <c r="B2" s="216"/>
      <c r="C2" s="216"/>
      <c r="D2" s="216"/>
      <c r="E2" s="216"/>
      <c r="F2" s="216"/>
      <c r="G2" s="216"/>
      <c r="H2" s="216"/>
      <c r="I2" s="216"/>
      <c r="J2" s="216"/>
      <c r="K2" s="216"/>
      <c r="L2" s="216"/>
      <c r="M2" s="216"/>
      <c r="N2" s="216"/>
      <c r="O2" s="216"/>
      <c r="P2" s="216"/>
      <c r="Q2" s="216"/>
      <c r="R2" s="216"/>
      <c r="S2" s="216"/>
      <c r="T2" s="217"/>
    </row>
    <row r="3" spans="1:21" ht="18.5" x14ac:dyDescent="0.45">
      <c r="A3" s="218" t="s">
        <v>15</v>
      </c>
      <c r="B3" s="219"/>
      <c r="C3" s="219"/>
      <c r="D3" s="219"/>
      <c r="E3" s="219"/>
      <c r="F3" s="219"/>
      <c r="G3" s="219"/>
      <c r="H3" s="219"/>
      <c r="I3" s="219"/>
      <c r="J3" s="219"/>
      <c r="K3" s="219"/>
      <c r="L3" s="219"/>
      <c r="M3" s="219"/>
      <c r="N3" s="219"/>
      <c r="O3" s="219"/>
      <c r="P3" s="219"/>
      <c r="Q3" s="219"/>
      <c r="R3" s="219"/>
      <c r="S3" s="219"/>
      <c r="T3" s="220"/>
    </row>
    <row r="4" spans="1:21" ht="16" thickBot="1" x14ac:dyDescent="0.4">
      <c r="A4" s="15" t="s">
        <v>13</v>
      </c>
      <c r="B4" s="15" t="s">
        <v>14</v>
      </c>
      <c r="C4" s="210" t="s">
        <v>3</v>
      </c>
      <c r="D4" s="211"/>
      <c r="E4" s="210" t="s">
        <v>4</v>
      </c>
      <c r="F4" s="211"/>
      <c r="G4" s="210" t="s">
        <v>5</v>
      </c>
      <c r="H4" s="211"/>
      <c r="I4" s="210" t="s">
        <v>6</v>
      </c>
      <c r="J4" s="211"/>
      <c r="K4" s="210" t="s">
        <v>7</v>
      </c>
      <c r="L4" s="211"/>
      <c r="M4" s="210" t="s">
        <v>8</v>
      </c>
      <c r="N4" s="211"/>
      <c r="O4" s="210" t="s">
        <v>9</v>
      </c>
      <c r="P4" s="211"/>
      <c r="Q4" s="210" t="s">
        <v>10</v>
      </c>
      <c r="R4" s="211"/>
      <c r="S4" s="210" t="s">
        <v>11</v>
      </c>
      <c r="T4" s="211"/>
    </row>
    <row r="5" spans="1:21" ht="16" thickTop="1" x14ac:dyDescent="0.35">
      <c r="A5" s="199"/>
      <c r="B5" s="201"/>
      <c r="C5" s="17" t="s">
        <v>18</v>
      </c>
      <c r="D5" s="18">
        <f>(B5/52)-'Rates Table'!B12</f>
        <v>-675</v>
      </c>
      <c r="E5" s="17" t="s">
        <v>18</v>
      </c>
      <c r="F5" s="19">
        <f>(B5/52)-'Rates Table'!E12</f>
        <v>-821.4</v>
      </c>
      <c r="G5" s="17" t="s">
        <v>18</v>
      </c>
      <c r="H5" s="19">
        <f>(B5/52)-'Rates Table'!H12</f>
        <v>-1014.3000000000001</v>
      </c>
      <c r="I5" s="17" t="s">
        <v>18</v>
      </c>
      <c r="J5" s="20">
        <f>(B5/52)-'Rates Table'!K12</f>
        <v>-1101.8000000000002</v>
      </c>
      <c r="K5" s="17" t="s">
        <v>18</v>
      </c>
      <c r="L5" s="19">
        <f>(B5/52)-'Rates Table'!N12</f>
        <v>-1302.4000000000001</v>
      </c>
      <c r="M5" s="17" t="s">
        <v>18</v>
      </c>
      <c r="N5" s="19">
        <f>(B5/52)-'Rates Table'!Q12</f>
        <v>-1337.6</v>
      </c>
      <c r="O5" s="17" t="s">
        <v>18</v>
      </c>
      <c r="P5" s="19">
        <f>(B5/52)-'Rates Table'!T12</f>
        <v>-1538.1</v>
      </c>
      <c r="Q5" s="17" t="s">
        <v>18</v>
      </c>
      <c r="R5" s="19">
        <f>(B5/52)-'Rates Table'!W12</f>
        <v>-1568.7</v>
      </c>
      <c r="S5" s="17" t="s">
        <v>18</v>
      </c>
      <c r="T5" s="36">
        <f>(B5/52)-'Rates Table'!Z12</f>
        <v>-1780</v>
      </c>
      <c r="U5" s="13"/>
    </row>
    <row r="6" spans="1:21" ht="16" thickBot="1" x14ac:dyDescent="0.4">
      <c r="A6" s="200"/>
      <c r="B6" s="202"/>
      <c r="C6" s="21" t="s">
        <v>19</v>
      </c>
      <c r="D6" s="22">
        <f>B5-'Rates Table'!C12</f>
        <v>-35100</v>
      </c>
      <c r="E6" s="21" t="s">
        <v>19</v>
      </c>
      <c r="F6" s="23">
        <f>B5-'Rates Table'!F12</f>
        <v>-42712.800000000003</v>
      </c>
      <c r="G6" s="21" t="s">
        <v>19</v>
      </c>
      <c r="H6" s="23">
        <f>B5-'Rates Table'!I12</f>
        <v>-52743.600000000006</v>
      </c>
      <c r="I6" s="21" t="s">
        <v>19</v>
      </c>
      <c r="J6" s="24">
        <f>B5-'Rates Table'!L12</f>
        <v>-57293.600000000006</v>
      </c>
      <c r="K6" s="21" t="s">
        <v>19</v>
      </c>
      <c r="L6" s="23">
        <f>B5-'Rates Table'!O12</f>
        <v>-67724.800000000003</v>
      </c>
      <c r="M6" s="21" t="s">
        <v>19</v>
      </c>
      <c r="N6" s="23">
        <f>B5-'Rates Table'!R12</f>
        <v>-69555.199999999997</v>
      </c>
      <c r="O6" s="21" t="s">
        <v>19</v>
      </c>
      <c r="P6" s="23">
        <f>B5-'Rates Table'!U12</f>
        <v>-79981.2</v>
      </c>
      <c r="Q6" s="21" t="s">
        <v>19</v>
      </c>
      <c r="R6" s="23">
        <f>B5-'Rates Table'!X12</f>
        <v>-81572.400000000009</v>
      </c>
      <c r="S6" s="21" t="s">
        <v>19</v>
      </c>
      <c r="T6" s="37">
        <f>B5-'Rates Table'!AA12</f>
        <v>-92560</v>
      </c>
      <c r="U6" s="13"/>
    </row>
    <row r="7" spans="1:21" ht="16" thickTop="1" x14ac:dyDescent="0.35">
      <c r="A7" s="203"/>
      <c r="B7" s="204"/>
      <c r="C7" s="10" t="s">
        <v>18</v>
      </c>
      <c r="D7" s="14">
        <f>(B7/52)-'Rates Table'!B12</f>
        <v>-675</v>
      </c>
      <c r="E7" s="10" t="s">
        <v>18</v>
      </c>
      <c r="F7" s="12">
        <f>(B7/52)-'Rates Table'!E12</f>
        <v>-821.4</v>
      </c>
      <c r="G7" s="10" t="s">
        <v>18</v>
      </c>
      <c r="H7" s="12">
        <f>(B7/52)-'Rates Table'!H12</f>
        <v>-1014.3000000000001</v>
      </c>
      <c r="I7" s="10" t="s">
        <v>18</v>
      </c>
      <c r="J7" s="16">
        <f>(B7/52)-'Rates Table'!K12</f>
        <v>-1101.8000000000002</v>
      </c>
      <c r="K7" s="10" t="s">
        <v>18</v>
      </c>
      <c r="L7" s="12">
        <f>(B7/52)-'Rates Table'!N12</f>
        <v>-1302.4000000000001</v>
      </c>
      <c r="M7" s="10" t="s">
        <v>18</v>
      </c>
      <c r="N7" s="12">
        <f>(B7/52)-'Rates Table'!Q12</f>
        <v>-1337.6</v>
      </c>
      <c r="O7" s="10" t="s">
        <v>18</v>
      </c>
      <c r="P7" s="12">
        <f>(B7/52)-'Rates Table'!T12</f>
        <v>-1538.1</v>
      </c>
      <c r="Q7" s="10" t="s">
        <v>18</v>
      </c>
      <c r="R7" s="12">
        <f>(B7/52)-'Rates Table'!W12</f>
        <v>-1568.7</v>
      </c>
      <c r="S7" s="10" t="s">
        <v>18</v>
      </c>
      <c r="T7" s="38">
        <f>(B7/52)-'Rates Table'!Z12</f>
        <v>-1780</v>
      </c>
      <c r="U7" s="13"/>
    </row>
    <row r="8" spans="1:21" ht="16" thickBot="1" x14ac:dyDescent="0.4">
      <c r="A8" s="205"/>
      <c r="B8" s="206"/>
      <c r="C8" s="9" t="s">
        <v>19</v>
      </c>
      <c r="D8" s="33">
        <f>B7-'Rates Table'!C12</f>
        <v>-35100</v>
      </c>
      <c r="E8" s="9" t="s">
        <v>19</v>
      </c>
      <c r="F8" s="34">
        <f>B7-'Rates Table'!F12</f>
        <v>-42712.800000000003</v>
      </c>
      <c r="G8" s="9" t="s">
        <v>19</v>
      </c>
      <c r="H8" s="34">
        <f>B7-'Rates Table'!I12</f>
        <v>-52743.600000000006</v>
      </c>
      <c r="I8" s="9" t="s">
        <v>19</v>
      </c>
      <c r="J8" s="35">
        <f>B7-'Rates Table'!L12</f>
        <v>-57293.600000000006</v>
      </c>
      <c r="K8" s="9" t="s">
        <v>19</v>
      </c>
      <c r="L8" s="34">
        <f>B7-'Rates Table'!O12</f>
        <v>-67724.800000000003</v>
      </c>
      <c r="M8" s="9" t="s">
        <v>19</v>
      </c>
      <c r="N8" s="34">
        <f>B7-'Rates Table'!R12</f>
        <v>-69555.199999999997</v>
      </c>
      <c r="O8" s="9" t="s">
        <v>19</v>
      </c>
      <c r="P8" s="34">
        <f>B7-'Rates Table'!U12</f>
        <v>-79981.2</v>
      </c>
      <c r="Q8" s="9" t="s">
        <v>19</v>
      </c>
      <c r="R8" s="34">
        <f>B7-'Rates Table'!X12</f>
        <v>-81572.400000000009</v>
      </c>
      <c r="S8" s="9" t="s">
        <v>19</v>
      </c>
      <c r="T8" s="39">
        <f>B7-'Rates Table'!AA12</f>
        <v>-92560</v>
      </c>
      <c r="U8" s="13"/>
    </row>
    <row r="9" spans="1:21" ht="16" thickTop="1" x14ac:dyDescent="0.35">
      <c r="A9" s="199"/>
      <c r="B9" s="201"/>
      <c r="C9" s="17" t="s">
        <v>18</v>
      </c>
      <c r="D9" s="18">
        <f>(B9/52)-'Rates Table'!B12</f>
        <v>-675</v>
      </c>
      <c r="E9" s="17" t="s">
        <v>18</v>
      </c>
      <c r="F9" s="19">
        <f>(B9/52)-'Rates Table'!E12</f>
        <v>-821.4</v>
      </c>
      <c r="G9" s="17" t="s">
        <v>18</v>
      </c>
      <c r="H9" s="19">
        <f>(B9/52)-'Rates Table'!H12</f>
        <v>-1014.3000000000001</v>
      </c>
      <c r="I9" s="17" t="s">
        <v>18</v>
      </c>
      <c r="J9" s="20">
        <f>(B9/52)-'Rates Table'!K12</f>
        <v>-1101.8000000000002</v>
      </c>
      <c r="K9" s="17" t="s">
        <v>18</v>
      </c>
      <c r="L9" s="19">
        <f>(B9/52)-'Rates Table'!N12</f>
        <v>-1302.4000000000001</v>
      </c>
      <c r="M9" s="17" t="s">
        <v>18</v>
      </c>
      <c r="N9" s="19">
        <f>(B9/52)-'Rates Table'!Q12</f>
        <v>-1337.6</v>
      </c>
      <c r="O9" s="17" t="s">
        <v>18</v>
      </c>
      <c r="P9" s="19">
        <f>(B9/52)-'Rates Table'!T12</f>
        <v>-1538.1</v>
      </c>
      <c r="Q9" s="17" t="s">
        <v>18</v>
      </c>
      <c r="R9" s="19">
        <f>(B9/52)-'Rates Table'!W12</f>
        <v>-1568.7</v>
      </c>
      <c r="S9" s="17" t="s">
        <v>18</v>
      </c>
      <c r="T9" s="36">
        <f>(B9/52)-'Rates Table'!Z12</f>
        <v>-1780</v>
      </c>
      <c r="U9" s="13"/>
    </row>
    <row r="10" spans="1:21" ht="16" thickBot="1" x14ac:dyDescent="0.4">
      <c r="A10" s="200"/>
      <c r="B10" s="202"/>
      <c r="C10" s="21" t="s">
        <v>19</v>
      </c>
      <c r="D10" s="22">
        <f>B9-'Rates Table'!C12</f>
        <v>-35100</v>
      </c>
      <c r="E10" s="21" t="s">
        <v>19</v>
      </c>
      <c r="F10" s="23">
        <f>B9-'Rates Table'!F12</f>
        <v>-42712.800000000003</v>
      </c>
      <c r="G10" s="21" t="s">
        <v>19</v>
      </c>
      <c r="H10" s="23">
        <f>B9-'Rates Table'!I12</f>
        <v>-52743.600000000006</v>
      </c>
      <c r="I10" s="21" t="s">
        <v>19</v>
      </c>
      <c r="J10" s="24">
        <f>B9-'Rates Table'!L12</f>
        <v>-57293.600000000006</v>
      </c>
      <c r="K10" s="21" t="s">
        <v>19</v>
      </c>
      <c r="L10" s="23">
        <f>B9-'Rates Table'!O12</f>
        <v>-67724.800000000003</v>
      </c>
      <c r="M10" s="21" t="s">
        <v>19</v>
      </c>
      <c r="N10" s="23">
        <f>B9-'Rates Table'!R12</f>
        <v>-69555.199999999997</v>
      </c>
      <c r="O10" s="21" t="s">
        <v>19</v>
      </c>
      <c r="P10" s="23">
        <f>B9-'Rates Table'!U12</f>
        <v>-79981.2</v>
      </c>
      <c r="Q10" s="21" t="s">
        <v>19</v>
      </c>
      <c r="R10" s="23">
        <f>B9-'Rates Table'!X12</f>
        <v>-81572.400000000009</v>
      </c>
      <c r="S10" s="21" t="s">
        <v>19</v>
      </c>
      <c r="T10" s="37">
        <f>B9-'Rates Table'!AA12</f>
        <v>-92560</v>
      </c>
      <c r="U10" s="13"/>
    </row>
    <row r="11" spans="1:21" ht="16" thickTop="1" x14ac:dyDescent="0.35">
      <c r="A11" s="203"/>
      <c r="B11" s="204"/>
      <c r="C11" s="10" t="s">
        <v>18</v>
      </c>
      <c r="D11" s="14">
        <f>(B11/52)-'Rates Table'!B12</f>
        <v>-675</v>
      </c>
      <c r="E11" s="10" t="s">
        <v>18</v>
      </c>
      <c r="F11" s="12">
        <f>(B11/52)-'Rates Table'!E12</f>
        <v>-821.4</v>
      </c>
      <c r="G11" s="10" t="s">
        <v>18</v>
      </c>
      <c r="H11" s="12">
        <f>(B11/52)-'Rates Table'!H12</f>
        <v>-1014.3000000000001</v>
      </c>
      <c r="I11" s="10" t="s">
        <v>18</v>
      </c>
      <c r="J11" s="16">
        <f>(B11/52)-'Rates Table'!K12</f>
        <v>-1101.8000000000002</v>
      </c>
      <c r="K11" s="10" t="s">
        <v>18</v>
      </c>
      <c r="L11" s="19">
        <f>(B11/52)-'Rates Table'!N12</f>
        <v>-1302.4000000000001</v>
      </c>
      <c r="M11" s="10" t="s">
        <v>18</v>
      </c>
      <c r="N11" s="19">
        <f>(B11/52)-'Rates Table'!Q12</f>
        <v>-1337.6</v>
      </c>
      <c r="O11" s="10" t="s">
        <v>18</v>
      </c>
      <c r="P11" s="19">
        <f>(B11/52)-'Rates Table'!T12</f>
        <v>-1538.1</v>
      </c>
      <c r="Q11" s="10" t="s">
        <v>18</v>
      </c>
      <c r="R11" s="19">
        <f>(B11/52)-'Rates Table'!W12</f>
        <v>-1568.7</v>
      </c>
      <c r="S11" s="10" t="s">
        <v>18</v>
      </c>
      <c r="T11" s="36">
        <f>(B11/52)-'Rates Table'!Z12</f>
        <v>-1780</v>
      </c>
      <c r="U11" s="13"/>
    </row>
    <row r="12" spans="1:21" ht="16" thickBot="1" x14ac:dyDescent="0.4">
      <c r="A12" s="205"/>
      <c r="B12" s="206"/>
      <c r="C12" s="9" t="s">
        <v>19</v>
      </c>
      <c r="D12" s="33">
        <f>B11-'Rates Table'!C12</f>
        <v>-35100</v>
      </c>
      <c r="E12" s="9" t="s">
        <v>19</v>
      </c>
      <c r="F12" s="34">
        <f>B11-'Rates Table'!F12</f>
        <v>-42712.800000000003</v>
      </c>
      <c r="G12" s="9" t="s">
        <v>19</v>
      </c>
      <c r="H12" s="34">
        <f>B11-'Rates Table'!I12</f>
        <v>-52743.600000000006</v>
      </c>
      <c r="I12" s="9" t="s">
        <v>19</v>
      </c>
      <c r="J12" s="35">
        <f>B11-'Rates Table'!L12</f>
        <v>-57293.600000000006</v>
      </c>
      <c r="K12" s="9" t="s">
        <v>19</v>
      </c>
      <c r="L12" s="23">
        <f>B11-'Rates Table'!O12</f>
        <v>-67724.800000000003</v>
      </c>
      <c r="M12" s="9" t="s">
        <v>19</v>
      </c>
      <c r="N12" s="23">
        <f>B11-'Rates Table'!R12</f>
        <v>-69555.199999999997</v>
      </c>
      <c r="O12" s="9" t="s">
        <v>19</v>
      </c>
      <c r="P12" s="23">
        <f>B11-'Rates Table'!U12</f>
        <v>-79981.2</v>
      </c>
      <c r="Q12" s="9" t="s">
        <v>19</v>
      </c>
      <c r="R12" s="23">
        <f>B11-'Rates Table'!X12</f>
        <v>-81572.400000000009</v>
      </c>
      <c r="S12" s="9" t="s">
        <v>19</v>
      </c>
      <c r="T12" s="37">
        <f>B11-'Rates Table'!AA12</f>
        <v>-92560</v>
      </c>
      <c r="U12" s="13"/>
    </row>
    <row r="13" spans="1:21" ht="16" thickTop="1" x14ac:dyDescent="0.35">
      <c r="A13" s="199"/>
      <c r="B13" s="201"/>
      <c r="C13" s="17" t="s">
        <v>18</v>
      </c>
      <c r="D13" s="18">
        <f>(B13/52)-'Rates Table'!B12</f>
        <v>-675</v>
      </c>
      <c r="E13" s="17" t="s">
        <v>18</v>
      </c>
      <c r="F13" s="19">
        <f>(B13/52)-'Rates Table'!E12</f>
        <v>-821.4</v>
      </c>
      <c r="G13" s="17" t="s">
        <v>18</v>
      </c>
      <c r="H13" s="19">
        <f>(B13/52)-'Rates Table'!H12</f>
        <v>-1014.3000000000001</v>
      </c>
      <c r="I13" s="17" t="s">
        <v>18</v>
      </c>
      <c r="J13" s="20">
        <f>(B13/52)-'Rates Table'!K12</f>
        <v>-1101.8000000000002</v>
      </c>
      <c r="K13" s="17" t="s">
        <v>18</v>
      </c>
      <c r="L13" s="19">
        <f>(B13/52)-'Rates Table'!N12</f>
        <v>-1302.4000000000001</v>
      </c>
      <c r="M13" s="17" t="s">
        <v>18</v>
      </c>
      <c r="N13" s="19">
        <f>(B13/52)-'Rates Table'!Q12</f>
        <v>-1337.6</v>
      </c>
      <c r="O13" s="17" t="s">
        <v>18</v>
      </c>
      <c r="P13" s="19">
        <f>(B13/52)-'Rates Table'!T12</f>
        <v>-1538.1</v>
      </c>
      <c r="Q13" s="17" t="s">
        <v>18</v>
      </c>
      <c r="R13" s="19">
        <f>(B13/52)-'Rates Table'!W12</f>
        <v>-1568.7</v>
      </c>
      <c r="S13" s="17" t="s">
        <v>18</v>
      </c>
      <c r="T13" s="36">
        <f>(B13/52)-'Rates Table'!Z12</f>
        <v>-1780</v>
      </c>
      <c r="U13" s="13"/>
    </row>
    <row r="14" spans="1:21" ht="16" thickBot="1" x14ac:dyDescent="0.4">
      <c r="A14" s="200"/>
      <c r="B14" s="202"/>
      <c r="C14" s="21" t="s">
        <v>19</v>
      </c>
      <c r="D14" s="22">
        <f>B13-'Rates Table'!C12</f>
        <v>-35100</v>
      </c>
      <c r="E14" s="21" t="s">
        <v>19</v>
      </c>
      <c r="F14" s="23">
        <f>B13-'Rates Table'!F12</f>
        <v>-42712.800000000003</v>
      </c>
      <c r="G14" s="21" t="s">
        <v>19</v>
      </c>
      <c r="H14" s="23">
        <f>B13-'Rates Table'!I12</f>
        <v>-52743.600000000006</v>
      </c>
      <c r="I14" s="21" t="s">
        <v>19</v>
      </c>
      <c r="J14" s="24">
        <f>B13-'Rates Table'!L12</f>
        <v>-57293.600000000006</v>
      </c>
      <c r="K14" s="21" t="s">
        <v>19</v>
      </c>
      <c r="L14" s="23">
        <f>B13-'Rates Table'!O12</f>
        <v>-67724.800000000003</v>
      </c>
      <c r="M14" s="21" t="s">
        <v>19</v>
      </c>
      <c r="N14" s="23">
        <f>B13-'Rates Table'!R12</f>
        <v>-69555.199999999997</v>
      </c>
      <c r="O14" s="21" t="s">
        <v>19</v>
      </c>
      <c r="P14" s="23">
        <f>B13-'Rates Table'!U12</f>
        <v>-79981.2</v>
      </c>
      <c r="Q14" s="21" t="s">
        <v>19</v>
      </c>
      <c r="R14" s="23">
        <f>B13-'Rates Table'!X12</f>
        <v>-81572.400000000009</v>
      </c>
      <c r="S14" s="21" t="s">
        <v>19</v>
      </c>
      <c r="T14" s="37">
        <f>B13-'Rates Table'!AA12</f>
        <v>-92560</v>
      </c>
      <c r="U14" s="13"/>
    </row>
    <row r="15" spans="1:21" ht="16" thickTop="1" x14ac:dyDescent="0.35">
      <c r="A15" s="203"/>
      <c r="B15" s="204"/>
      <c r="C15" s="10" t="s">
        <v>18</v>
      </c>
      <c r="D15" s="14">
        <f>(B15/52)-'Rates Table'!B12</f>
        <v>-675</v>
      </c>
      <c r="E15" s="10" t="s">
        <v>18</v>
      </c>
      <c r="F15" s="12">
        <f>(B15/52)-'Rates Table'!E12</f>
        <v>-821.4</v>
      </c>
      <c r="G15" s="10" t="s">
        <v>18</v>
      </c>
      <c r="H15" s="12">
        <f>(B15/52)-'Rates Table'!H12</f>
        <v>-1014.3000000000001</v>
      </c>
      <c r="I15" s="10" t="s">
        <v>18</v>
      </c>
      <c r="J15" s="16">
        <f>(B15/52)-'Rates Table'!K12</f>
        <v>-1101.8000000000002</v>
      </c>
      <c r="K15" s="10" t="s">
        <v>18</v>
      </c>
      <c r="L15" s="19">
        <f>(B15/52)-'Rates Table'!N12</f>
        <v>-1302.4000000000001</v>
      </c>
      <c r="M15" s="10" t="s">
        <v>18</v>
      </c>
      <c r="N15" s="19">
        <f>(B15/52)-'Rates Table'!Q12</f>
        <v>-1337.6</v>
      </c>
      <c r="O15" s="10" t="s">
        <v>18</v>
      </c>
      <c r="P15" s="19">
        <f>(B15/52)-'Rates Table'!T12</f>
        <v>-1538.1</v>
      </c>
      <c r="Q15" s="10" t="s">
        <v>18</v>
      </c>
      <c r="R15" s="19">
        <f>(B15/52)-'Rates Table'!W12</f>
        <v>-1568.7</v>
      </c>
      <c r="S15" s="10" t="s">
        <v>18</v>
      </c>
      <c r="T15" s="36">
        <f>(B15/52)-'Rates Table'!Z12</f>
        <v>-1780</v>
      </c>
      <c r="U15" s="13"/>
    </row>
    <row r="16" spans="1:21" ht="16" thickBot="1" x14ac:dyDescent="0.4">
      <c r="A16" s="205"/>
      <c r="B16" s="206"/>
      <c r="C16" s="9" t="s">
        <v>19</v>
      </c>
      <c r="D16" s="33">
        <f>B15-'Rates Table'!C12</f>
        <v>-35100</v>
      </c>
      <c r="E16" s="9" t="s">
        <v>19</v>
      </c>
      <c r="F16" s="34">
        <f>B15-'Rates Table'!F12</f>
        <v>-42712.800000000003</v>
      </c>
      <c r="G16" s="9" t="s">
        <v>19</v>
      </c>
      <c r="H16" s="34">
        <f>B15-'Rates Table'!I12</f>
        <v>-52743.600000000006</v>
      </c>
      <c r="I16" s="9" t="s">
        <v>19</v>
      </c>
      <c r="J16" s="35">
        <f>B15-'Rates Table'!L12</f>
        <v>-57293.600000000006</v>
      </c>
      <c r="K16" s="9" t="s">
        <v>19</v>
      </c>
      <c r="L16" s="23">
        <f>B15-'Rates Table'!O12</f>
        <v>-67724.800000000003</v>
      </c>
      <c r="M16" s="9" t="s">
        <v>19</v>
      </c>
      <c r="N16" s="23">
        <f>B15-'Rates Table'!R12</f>
        <v>-69555.199999999997</v>
      </c>
      <c r="O16" s="9" t="s">
        <v>19</v>
      </c>
      <c r="P16" s="23">
        <f>B15-'Rates Table'!U12</f>
        <v>-79981.2</v>
      </c>
      <c r="Q16" s="9" t="s">
        <v>19</v>
      </c>
      <c r="R16" s="23">
        <f>B15-'Rates Table'!X12</f>
        <v>-81572.400000000009</v>
      </c>
      <c r="S16" s="9" t="s">
        <v>19</v>
      </c>
      <c r="T16" s="37">
        <f>B15-'Rates Table'!AA12</f>
        <v>-92560</v>
      </c>
      <c r="U16" s="13"/>
    </row>
    <row r="17" spans="1:21" ht="16" thickTop="1" x14ac:dyDescent="0.35">
      <c r="A17" s="199"/>
      <c r="B17" s="201"/>
      <c r="C17" s="17" t="s">
        <v>18</v>
      </c>
      <c r="D17" s="18">
        <f>(B17/52)-'Rates Table'!B12</f>
        <v>-675</v>
      </c>
      <c r="E17" s="17" t="s">
        <v>18</v>
      </c>
      <c r="F17" s="19">
        <f>(B17/52)-'Rates Table'!E12</f>
        <v>-821.4</v>
      </c>
      <c r="G17" s="17" t="s">
        <v>18</v>
      </c>
      <c r="H17" s="19">
        <f>(B17/52)-'Rates Table'!H12</f>
        <v>-1014.3000000000001</v>
      </c>
      <c r="I17" s="17" t="s">
        <v>18</v>
      </c>
      <c r="J17" s="20">
        <f>(B17/52)-'Rates Table'!K12</f>
        <v>-1101.8000000000002</v>
      </c>
      <c r="K17" s="17" t="s">
        <v>18</v>
      </c>
      <c r="L17" s="19">
        <f>(B17/52)-'Rates Table'!N12</f>
        <v>-1302.4000000000001</v>
      </c>
      <c r="M17" s="17" t="s">
        <v>18</v>
      </c>
      <c r="N17" s="19">
        <f>(B17/52)-'Rates Table'!Q12</f>
        <v>-1337.6</v>
      </c>
      <c r="O17" s="17" t="s">
        <v>18</v>
      </c>
      <c r="P17" s="19">
        <f>(B17/52)-'Rates Table'!T12</f>
        <v>-1538.1</v>
      </c>
      <c r="Q17" s="17" t="s">
        <v>18</v>
      </c>
      <c r="R17" s="19">
        <f>(B17/52)-'Rates Table'!W12</f>
        <v>-1568.7</v>
      </c>
      <c r="S17" s="17" t="s">
        <v>18</v>
      </c>
      <c r="T17" s="36">
        <f>(B17/52)-'Rates Table'!Z12</f>
        <v>-1780</v>
      </c>
      <c r="U17" s="13"/>
    </row>
    <row r="18" spans="1:21" ht="16" thickBot="1" x14ac:dyDescent="0.4">
      <c r="A18" s="200"/>
      <c r="B18" s="202"/>
      <c r="C18" s="21" t="s">
        <v>19</v>
      </c>
      <c r="D18" s="22">
        <f>B17-'Rates Table'!C12</f>
        <v>-35100</v>
      </c>
      <c r="E18" s="21" t="s">
        <v>19</v>
      </c>
      <c r="F18" s="23">
        <f>B17-'Rates Table'!F12</f>
        <v>-42712.800000000003</v>
      </c>
      <c r="G18" s="21" t="s">
        <v>19</v>
      </c>
      <c r="H18" s="23">
        <f>B17-'Rates Table'!I12</f>
        <v>-52743.600000000006</v>
      </c>
      <c r="I18" s="21" t="s">
        <v>19</v>
      </c>
      <c r="J18" s="24">
        <f>B17-'Rates Table'!L12</f>
        <v>-57293.600000000006</v>
      </c>
      <c r="K18" s="21" t="s">
        <v>19</v>
      </c>
      <c r="L18" s="23">
        <f>B17-'Rates Table'!O12</f>
        <v>-67724.800000000003</v>
      </c>
      <c r="M18" s="21" t="s">
        <v>19</v>
      </c>
      <c r="N18" s="23">
        <f>B17-'Rates Table'!R12</f>
        <v>-69555.199999999997</v>
      </c>
      <c r="O18" s="21" t="s">
        <v>19</v>
      </c>
      <c r="P18" s="23">
        <f>B17-'Rates Table'!U12</f>
        <v>-79981.2</v>
      </c>
      <c r="Q18" s="21" t="s">
        <v>19</v>
      </c>
      <c r="R18" s="23">
        <f>B17-'Rates Table'!X12</f>
        <v>-81572.400000000009</v>
      </c>
      <c r="S18" s="21" t="s">
        <v>19</v>
      </c>
      <c r="T18" s="37">
        <f>B17-'Rates Table'!AA12</f>
        <v>-92560</v>
      </c>
      <c r="U18" s="13"/>
    </row>
    <row r="19" spans="1:21" ht="16" thickTop="1" x14ac:dyDescent="0.35">
      <c r="A19" s="203"/>
      <c r="B19" s="204"/>
      <c r="C19" s="10" t="s">
        <v>18</v>
      </c>
      <c r="D19" s="14">
        <f>(B19/52)-'Rates Table'!B12</f>
        <v>-675</v>
      </c>
      <c r="E19" s="10" t="s">
        <v>18</v>
      </c>
      <c r="F19" s="12">
        <f>(B19/52)-'Rates Table'!E12</f>
        <v>-821.4</v>
      </c>
      <c r="G19" s="10" t="s">
        <v>18</v>
      </c>
      <c r="H19" s="12">
        <f>(B19/52)-'Rates Table'!H12</f>
        <v>-1014.3000000000001</v>
      </c>
      <c r="I19" s="10" t="s">
        <v>18</v>
      </c>
      <c r="J19" s="16">
        <f>(B19/52)-'Rates Table'!K12</f>
        <v>-1101.8000000000002</v>
      </c>
      <c r="K19" s="10" t="s">
        <v>18</v>
      </c>
      <c r="L19" s="19">
        <f>(B19/52)-'Rates Table'!N12</f>
        <v>-1302.4000000000001</v>
      </c>
      <c r="M19" s="10" t="s">
        <v>18</v>
      </c>
      <c r="N19" s="19">
        <f>(B19/52)-'Rates Table'!Q12</f>
        <v>-1337.6</v>
      </c>
      <c r="O19" s="10" t="s">
        <v>18</v>
      </c>
      <c r="P19" s="19">
        <f>(B19/52)-'Rates Table'!T12</f>
        <v>-1538.1</v>
      </c>
      <c r="Q19" s="10" t="s">
        <v>18</v>
      </c>
      <c r="R19" s="19">
        <f>(B19/52)-'Rates Table'!W12</f>
        <v>-1568.7</v>
      </c>
      <c r="S19" s="10" t="s">
        <v>18</v>
      </c>
      <c r="T19" s="36">
        <f>(B19/52)-'Rates Table'!Z12</f>
        <v>-1780</v>
      </c>
      <c r="U19" s="13"/>
    </row>
    <row r="20" spans="1:21" ht="16" thickBot="1" x14ac:dyDescent="0.4">
      <c r="A20" s="205"/>
      <c r="B20" s="206"/>
      <c r="C20" s="9" t="s">
        <v>19</v>
      </c>
      <c r="D20" s="33">
        <f>B19-'Rates Table'!C12</f>
        <v>-35100</v>
      </c>
      <c r="E20" s="9" t="s">
        <v>19</v>
      </c>
      <c r="F20" s="34">
        <f>B19-'Rates Table'!F12</f>
        <v>-42712.800000000003</v>
      </c>
      <c r="G20" s="9" t="s">
        <v>19</v>
      </c>
      <c r="H20" s="34">
        <f>B19-'Rates Table'!I12</f>
        <v>-52743.600000000006</v>
      </c>
      <c r="I20" s="9" t="s">
        <v>19</v>
      </c>
      <c r="J20" s="35">
        <f>B19-'Rates Table'!L12</f>
        <v>-57293.600000000006</v>
      </c>
      <c r="K20" s="9" t="s">
        <v>19</v>
      </c>
      <c r="L20" s="23">
        <f>B19-'Rates Table'!O12</f>
        <v>-67724.800000000003</v>
      </c>
      <c r="M20" s="9" t="s">
        <v>19</v>
      </c>
      <c r="N20" s="23">
        <f>B19-'Rates Table'!R12</f>
        <v>-69555.199999999997</v>
      </c>
      <c r="O20" s="9" t="s">
        <v>19</v>
      </c>
      <c r="P20" s="23">
        <f>B19-'Rates Table'!U12</f>
        <v>-79981.2</v>
      </c>
      <c r="Q20" s="9" t="s">
        <v>19</v>
      </c>
      <c r="R20" s="23">
        <f>B19-'Rates Table'!X12</f>
        <v>-81572.400000000009</v>
      </c>
      <c r="S20" s="9" t="s">
        <v>19</v>
      </c>
      <c r="T20" s="37">
        <f>B19-'Rates Table'!AA12</f>
        <v>-92560</v>
      </c>
      <c r="U20" s="13"/>
    </row>
    <row r="21" spans="1:21" ht="16" thickTop="1" x14ac:dyDescent="0.35">
      <c r="A21" s="199"/>
      <c r="B21" s="201"/>
      <c r="C21" s="17" t="s">
        <v>18</v>
      </c>
      <c r="D21" s="18">
        <f>(B21/52)-'Rates Table'!B12</f>
        <v>-675</v>
      </c>
      <c r="E21" s="17" t="s">
        <v>18</v>
      </c>
      <c r="F21" s="19">
        <f>(B21/52)-'Rates Table'!E12</f>
        <v>-821.4</v>
      </c>
      <c r="G21" s="17" t="s">
        <v>18</v>
      </c>
      <c r="H21" s="19">
        <f>(B21/52)-'Rates Table'!H12</f>
        <v>-1014.3000000000001</v>
      </c>
      <c r="I21" s="17" t="s">
        <v>18</v>
      </c>
      <c r="J21" s="20">
        <f>(B21/52)-'Rates Table'!K12</f>
        <v>-1101.8000000000002</v>
      </c>
      <c r="K21" s="17" t="s">
        <v>18</v>
      </c>
      <c r="L21" s="19">
        <f>(B21/52)-'Rates Table'!N12</f>
        <v>-1302.4000000000001</v>
      </c>
      <c r="M21" s="17" t="s">
        <v>18</v>
      </c>
      <c r="N21" s="19">
        <f>(B21/52)-'Rates Table'!Q12</f>
        <v>-1337.6</v>
      </c>
      <c r="O21" s="17" t="s">
        <v>18</v>
      </c>
      <c r="P21" s="19">
        <f>(B21/52)-'Rates Table'!T12</f>
        <v>-1538.1</v>
      </c>
      <c r="Q21" s="17" t="s">
        <v>18</v>
      </c>
      <c r="R21" s="19">
        <f>(B21/52)-'Rates Table'!W12</f>
        <v>-1568.7</v>
      </c>
      <c r="S21" s="17" t="s">
        <v>18</v>
      </c>
      <c r="T21" s="36">
        <f>(B21/52)-'Rates Table'!Z12</f>
        <v>-1780</v>
      </c>
      <c r="U21" s="13"/>
    </row>
    <row r="22" spans="1:21" ht="16" thickBot="1" x14ac:dyDescent="0.4">
      <c r="A22" s="200"/>
      <c r="B22" s="202"/>
      <c r="C22" s="21" t="s">
        <v>19</v>
      </c>
      <c r="D22" s="22">
        <f>B21-'Rates Table'!C12</f>
        <v>-35100</v>
      </c>
      <c r="E22" s="21" t="s">
        <v>19</v>
      </c>
      <c r="F22" s="23">
        <f>B21-'Rates Table'!F12</f>
        <v>-42712.800000000003</v>
      </c>
      <c r="G22" s="21" t="s">
        <v>19</v>
      </c>
      <c r="H22" s="23">
        <f>B21-'Rates Table'!I12</f>
        <v>-52743.600000000006</v>
      </c>
      <c r="I22" s="21" t="s">
        <v>19</v>
      </c>
      <c r="J22" s="24">
        <f>B21-'Rates Table'!L12</f>
        <v>-57293.600000000006</v>
      </c>
      <c r="K22" s="21" t="s">
        <v>19</v>
      </c>
      <c r="L22" s="23">
        <f>B21-'Rates Table'!O12</f>
        <v>-67724.800000000003</v>
      </c>
      <c r="M22" s="21" t="s">
        <v>19</v>
      </c>
      <c r="N22" s="23">
        <f>B21-'Rates Table'!R12</f>
        <v>-69555.199999999997</v>
      </c>
      <c r="O22" s="21" t="s">
        <v>19</v>
      </c>
      <c r="P22" s="23">
        <f>B21-'Rates Table'!U12</f>
        <v>-79981.2</v>
      </c>
      <c r="Q22" s="21" t="s">
        <v>19</v>
      </c>
      <c r="R22" s="23">
        <f>B21-'Rates Table'!X12</f>
        <v>-81572.400000000009</v>
      </c>
      <c r="S22" s="21" t="s">
        <v>19</v>
      </c>
      <c r="T22" s="37">
        <f>B21-'Rates Table'!AA12</f>
        <v>-92560</v>
      </c>
      <c r="U22" s="13"/>
    </row>
    <row r="23" spans="1:21" ht="16" thickTop="1" x14ac:dyDescent="0.35">
      <c r="A23" s="203"/>
      <c r="B23" s="204"/>
      <c r="C23" s="10" t="s">
        <v>18</v>
      </c>
      <c r="D23" s="14">
        <f>(B23/52)-'Rates Table'!B12</f>
        <v>-675</v>
      </c>
      <c r="E23" s="10" t="s">
        <v>18</v>
      </c>
      <c r="F23" s="12">
        <f>(B23/52)-'Rates Table'!E12</f>
        <v>-821.4</v>
      </c>
      <c r="G23" s="10" t="s">
        <v>18</v>
      </c>
      <c r="H23" s="12">
        <f>(B23/52)-'Rates Table'!H12</f>
        <v>-1014.3000000000001</v>
      </c>
      <c r="I23" s="10" t="s">
        <v>18</v>
      </c>
      <c r="J23" s="16">
        <f>(B23/52)-'Rates Table'!K12</f>
        <v>-1101.8000000000002</v>
      </c>
      <c r="K23" s="10" t="s">
        <v>18</v>
      </c>
      <c r="L23" s="19">
        <f>(B23/52)-'Rates Table'!N12</f>
        <v>-1302.4000000000001</v>
      </c>
      <c r="M23" s="10" t="s">
        <v>18</v>
      </c>
      <c r="N23" s="19">
        <f>(B23/52)-'Rates Table'!Q12</f>
        <v>-1337.6</v>
      </c>
      <c r="O23" s="10" t="s">
        <v>18</v>
      </c>
      <c r="P23" s="19">
        <f>(B23/52)-'Rates Table'!T12</f>
        <v>-1538.1</v>
      </c>
      <c r="Q23" s="10" t="s">
        <v>18</v>
      </c>
      <c r="R23" s="19">
        <f>(B23/52)-'Rates Table'!W12</f>
        <v>-1568.7</v>
      </c>
      <c r="S23" s="10" t="s">
        <v>18</v>
      </c>
      <c r="T23" s="36">
        <f>(B23/52)-'Rates Table'!Z12</f>
        <v>-1780</v>
      </c>
      <c r="U23" s="13"/>
    </row>
    <row r="24" spans="1:21" ht="16" thickBot="1" x14ac:dyDescent="0.4">
      <c r="A24" s="196"/>
      <c r="B24" s="198"/>
      <c r="C24" s="29" t="s">
        <v>19</v>
      </c>
      <c r="D24" s="30">
        <f>B23-'Rates Table'!C12</f>
        <v>-35100</v>
      </c>
      <c r="E24" s="29" t="s">
        <v>19</v>
      </c>
      <c r="F24" s="31">
        <f>B23-'Rates Table'!F12</f>
        <v>-42712.800000000003</v>
      </c>
      <c r="G24" s="29" t="s">
        <v>19</v>
      </c>
      <c r="H24" s="31">
        <f>B23-'Rates Table'!I12</f>
        <v>-52743.600000000006</v>
      </c>
      <c r="I24" s="29" t="s">
        <v>19</v>
      </c>
      <c r="J24" s="32">
        <f>B23-'Rates Table'!L12</f>
        <v>-57293.600000000006</v>
      </c>
      <c r="K24" s="29" t="s">
        <v>19</v>
      </c>
      <c r="L24" s="23">
        <f>B23-'Rates Table'!O12</f>
        <v>-67724.800000000003</v>
      </c>
      <c r="M24" s="29" t="s">
        <v>19</v>
      </c>
      <c r="N24" s="23">
        <f>B23-'Rates Table'!R12</f>
        <v>-69555.199999999997</v>
      </c>
      <c r="O24" s="29" t="s">
        <v>19</v>
      </c>
      <c r="P24" s="23">
        <f>B23-'Rates Table'!U12</f>
        <v>-79981.2</v>
      </c>
      <c r="Q24" s="29" t="s">
        <v>19</v>
      </c>
      <c r="R24" s="23">
        <f>B23-'Rates Table'!X12</f>
        <v>-81572.400000000009</v>
      </c>
      <c r="S24" s="29" t="s">
        <v>19</v>
      </c>
      <c r="T24" s="37">
        <f>B23-'Rates Table'!AA12</f>
        <v>-92560</v>
      </c>
      <c r="U24" s="13"/>
    </row>
    <row r="25" spans="1:21" ht="16" thickTop="1" x14ac:dyDescent="0.35">
      <c r="A25" s="199"/>
      <c r="B25" s="201"/>
      <c r="C25" s="17" t="s">
        <v>18</v>
      </c>
      <c r="D25" s="18">
        <f>(B25/52)-'Rates Table'!B12</f>
        <v>-675</v>
      </c>
      <c r="E25" s="17" t="s">
        <v>18</v>
      </c>
      <c r="F25" s="19">
        <f>(B25/52)-'Rates Table'!E12</f>
        <v>-821.4</v>
      </c>
      <c r="G25" s="17" t="s">
        <v>18</v>
      </c>
      <c r="H25" s="19">
        <f>(B25/52)-'Rates Table'!H12</f>
        <v>-1014.3000000000001</v>
      </c>
      <c r="I25" s="17" t="s">
        <v>18</v>
      </c>
      <c r="J25" s="20">
        <f>(B25/52)-'Rates Table'!K12</f>
        <v>-1101.8000000000002</v>
      </c>
      <c r="K25" s="17" t="s">
        <v>18</v>
      </c>
      <c r="L25" s="19">
        <f>(B25/52)-'Rates Table'!N12</f>
        <v>-1302.4000000000001</v>
      </c>
      <c r="M25" s="17" t="s">
        <v>18</v>
      </c>
      <c r="N25" s="19">
        <f>(B25/52)-'Rates Table'!Q12</f>
        <v>-1337.6</v>
      </c>
      <c r="O25" s="17" t="s">
        <v>18</v>
      </c>
      <c r="P25" s="19">
        <f>(B25/52)-'Rates Table'!T12</f>
        <v>-1538.1</v>
      </c>
      <c r="Q25" s="17" t="s">
        <v>18</v>
      </c>
      <c r="R25" s="19">
        <f>(B25/52)-'Rates Table'!W12</f>
        <v>-1568.7</v>
      </c>
      <c r="S25" s="17" t="s">
        <v>18</v>
      </c>
      <c r="T25" s="36">
        <f>(B25/52)-'Rates Table'!Z12</f>
        <v>-1780</v>
      </c>
      <c r="U25" s="13"/>
    </row>
    <row r="26" spans="1:21" ht="16" thickBot="1" x14ac:dyDescent="0.4">
      <c r="A26" s="200"/>
      <c r="B26" s="202"/>
      <c r="C26" s="21" t="s">
        <v>19</v>
      </c>
      <c r="D26" s="22">
        <f>B25-'Rates Table'!C12</f>
        <v>-35100</v>
      </c>
      <c r="E26" s="21" t="s">
        <v>19</v>
      </c>
      <c r="F26" s="23">
        <f>B25-'Rates Table'!F12</f>
        <v>-42712.800000000003</v>
      </c>
      <c r="G26" s="21" t="s">
        <v>19</v>
      </c>
      <c r="H26" s="23">
        <f>B25-'Rates Table'!I12</f>
        <v>-52743.600000000006</v>
      </c>
      <c r="I26" s="21" t="s">
        <v>19</v>
      </c>
      <c r="J26" s="24">
        <f>B25-'Rates Table'!L12</f>
        <v>-57293.600000000006</v>
      </c>
      <c r="K26" s="21" t="s">
        <v>19</v>
      </c>
      <c r="L26" s="23">
        <f>B25-'Rates Table'!O12</f>
        <v>-67724.800000000003</v>
      </c>
      <c r="M26" s="21" t="s">
        <v>19</v>
      </c>
      <c r="N26" s="23">
        <f>B25-'Rates Table'!R12</f>
        <v>-69555.199999999997</v>
      </c>
      <c r="O26" s="21" t="s">
        <v>19</v>
      </c>
      <c r="P26" s="23">
        <f>B25-'Rates Table'!U12</f>
        <v>-79981.2</v>
      </c>
      <c r="Q26" s="21" t="s">
        <v>19</v>
      </c>
      <c r="R26" s="23">
        <f>B25-'Rates Table'!X12</f>
        <v>-81572.400000000009</v>
      </c>
      <c r="S26" s="21" t="s">
        <v>19</v>
      </c>
      <c r="T26" s="37">
        <f>B25-'Rates Table'!AA12</f>
        <v>-92560</v>
      </c>
      <c r="U26" s="13"/>
    </row>
    <row r="27" spans="1:21" ht="16" thickTop="1" x14ac:dyDescent="0.35">
      <c r="A27" s="195"/>
      <c r="B27" s="197"/>
      <c r="C27" s="25" t="s">
        <v>18</v>
      </c>
      <c r="D27" s="26">
        <f>(B27/52)-'Rates Table'!B12</f>
        <v>-675</v>
      </c>
      <c r="E27" s="25" t="s">
        <v>18</v>
      </c>
      <c r="F27" s="27">
        <f>(B27/52)-'Rates Table'!E12</f>
        <v>-821.4</v>
      </c>
      <c r="G27" s="25" t="s">
        <v>18</v>
      </c>
      <c r="H27" s="27">
        <f>(B27/52)-'Rates Table'!H12</f>
        <v>-1014.3000000000001</v>
      </c>
      <c r="I27" s="25" t="s">
        <v>18</v>
      </c>
      <c r="J27" s="28">
        <f>(B27/52)-'Rates Table'!K12</f>
        <v>-1101.8000000000002</v>
      </c>
      <c r="K27" s="25" t="s">
        <v>18</v>
      </c>
      <c r="L27" s="19">
        <f>(B27/52)-'Rates Table'!N12</f>
        <v>-1302.4000000000001</v>
      </c>
      <c r="M27" s="25" t="s">
        <v>18</v>
      </c>
      <c r="N27" s="19">
        <f>(B27/52)-'Rates Table'!Q12</f>
        <v>-1337.6</v>
      </c>
      <c r="O27" s="25" t="s">
        <v>18</v>
      </c>
      <c r="P27" s="19">
        <f>(B27/52)-'Rates Table'!T12</f>
        <v>-1538.1</v>
      </c>
      <c r="Q27" s="25" t="s">
        <v>18</v>
      </c>
      <c r="R27" s="19">
        <f>(B27/52)-'Rates Table'!W12</f>
        <v>-1568.7</v>
      </c>
      <c r="S27" s="25" t="s">
        <v>18</v>
      </c>
      <c r="T27" s="36">
        <f>(B27/52)-'Rates Table'!Z12</f>
        <v>-1780</v>
      </c>
      <c r="U27" s="13"/>
    </row>
    <row r="28" spans="1:21" ht="16" thickBot="1" x14ac:dyDescent="0.4">
      <c r="A28" s="196"/>
      <c r="B28" s="198"/>
      <c r="C28" s="29" t="s">
        <v>19</v>
      </c>
      <c r="D28" s="30">
        <f>B27-'Rates Table'!C12</f>
        <v>-35100</v>
      </c>
      <c r="E28" s="29" t="s">
        <v>19</v>
      </c>
      <c r="F28" s="31">
        <f>B27-'Rates Table'!F12</f>
        <v>-42712.800000000003</v>
      </c>
      <c r="G28" s="29" t="s">
        <v>19</v>
      </c>
      <c r="H28" s="31">
        <f>B27-'Rates Table'!I12</f>
        <v>-52743.600000000006</v>
      </c>
      <c r="I28" s="29" t="s">
        <v>19</v>
      </c>
      <c r="J28" s="32">
        <f>B27-'Rates Table'!L12</f>
        <v>-57293.600000000006</v>
      </c>
      <c r="K28" s="29" t="s">
        <v>19</v>
      </c>
      <c r="L28" s="23">
        <f>B27-'Rates Table'!O12</f>
        <v>-67724.800000000003</v>
      </c>
      <c r="M28" s="29" t="s">
        <v>19</v>
      </c>
      <c r="N28" s="23">
        <f>B27-'Rates Table'!R12</f>
        <v>-69555.199999999997</v>
      </c>
      <c r="O28" s="29" t="s">
        <v>19</v>
      </c>
      <c r="P28" s="23">
        <f>B27-'Rates Table'!U12</f>
        <v>-79981.2</v>
      </c>
      <c r="Q28" s="29" t="s">
        <v>19</v>
      </c>
      <c r="R28" s="23">
        <f>B27-'Rates Table'!X12</f>
        <v>-81572.400000000009</v>
      </c>
      <c r="S28" s="29" t="s">
        <v>19</v>
      </c>
      <c r="T28" s="37">
        <f>B27-'Rates Table'!AA12</f>
        <v>-92560</v>
      </c>
      <c r="U28" s="13"/>
    </row>
    <row r="29" spans="1:21" ht="16" thickTop="1" x14ac:dyDescent="0.35">
      <c r="A29" s="199"/>
      <c r="B29" s="201"/>
      <c r="C29" s="17" t="s">
        <v>18</v>
      </c>
      <c r="D29" s="18">
        <f>(B29/52)-'Rates Table'!B12</f>
        <v>-675</v>
      </c>
      <c r="E29" s="17" t="s">
        <v>18</v>
      </c>
      <c r="F29" s="19">
        <f>(B29/52)-'Rates Table'!E12</f>
        <v>-821.4</v>
      </c>
      <c r="G29" s="17" t="s">
        <v>18</v>
      </c>
      <c r="H29" s="19">
        <f>(B29/52)-'Rates Table'!H12</f>
        <v>-1014.3000000000001</v>
      </c>
      <c r="I29" s="17" t="s">
        <v>18</v>
      </c>
      <c r="J29" s="20">
        <f>(B29/52)-'Rates Table'!K12</f>
        <v>-1101.8000000000002</v>
      </c>
      <c r="K29" s="17" t="s">
        <v>18</v>
      </c>
      <c r="L29" s="19">
        <f>(B29/52)-'Rates Table'!N12</f>
        <v>-1302.4000000000001</v>
      </c>
      <c r="M29" s="17" t="s">
        <v>18</v>
      </c>
      <c r="N29" s="19">
        <f>(B29/52)-'Rates Table'!Q12</f>
        <v>-1337.6</v>
      </c>
      <c r="O29" s="17" t="s">
        <v>18</v>
      </c>
      <c r="P29" s="19">
        <f>(B29/52)-'Rates Table'!T12</f>
        <v>-1538.1</v>
      </c>
      <c r="Q29" s="17" t="s">
        <v>18</v>
      </c>
      <c r="R29" s="19">
        <f>(B29/52)-'Rates Table'!W12</f>
        <v>-1568.7</v>
      </c>
      <c r="S29" s="17" t="s">
        <v>18</v>
      </c>
      <c r="T29" s="36">
        <f>(B29/52)-'Rates Table'!Z12</f>
        <v>-1780</v>
      </c>
      <c r="U29" s="13"/>
    </row>
    <row r="30" spans="1:21" ht="16" thickBot="1" x14ac:dyDescent="0.4">
      <c r="A30" s="200"/>
      <c r="B30" s="202"/>
      <c r="C30" s="21" t="s">
        <v>19</v>
      </c>
      <c r="D30" s="22">
        <f>B29-'Rates Table'!C12</f>
        <v>-35100</v>
      </c>
      <c r="E30" s="21" t="s">
        <v>19</v>
      </c>
      <c r="F30" s="23">
        <f>B29-'Rates Table'!F12</f>
        <v>-42712.800000000003</v>
      </c>
      <c r="G30" s="21" t="s">
        <v>19</v>
      </c>
      <c r="H30" s="23">
        <f>B29-'Rates Table'!I12</f>
        <v>-52743.600000000006</v>
      </c>
      <c r="I30" s="21" t="s">
        <v>19</v>
      </c>
      <c r="J30" s="24">
        <f>B29-'Rates Table'!L12</f>
        <v>-57293.600000000006</v>
      </c>
      <c r="K30" s="21" t="s">
        <v>19</v>
      </c>
      <c r="L30" s="23">
        <f>B29-'Rates Table'!O12</f>
        <v>-67724.800000000003</v>
      </c>
      <c r="M30" s="21" t="s">
        <v>19</v>
      </c>
      <c r="N30" s="23">
        <f>B29-'Rates Table'!R12</f>
        <v>-69555.199999999997</v>
      </c>
      <c r="O30" s="21" t="s">
        <v>19</v>
      </c>
      <c r="P30" s="23">
        <f>B29-'Rates Table'!U12</f>
        <v>-79981.2</v>
      </c>
      <c r="Q30" s="21" t="s">
        <v>19</v>
      </c>
      <c r="R30" s="23">
        <f>B29-'Rates Table'!X12</f>
        <v>-81572.400000000009</v>
      </c>
      <c r="S30" s="21" t="s">
        <v>19</v>
      </c>
      <c r="T30" s="37">
        <f>B29-'Rates Table'!AA12</f>
        <v>-92560</v>
      </c>
      <c r="U30" s="13"/>
    </row>
    <row r="31" spans="1:21" ht="16" thickTop="1" x14ac:dyDescent="0.35">
      <c r="A31" s="195"/>
      <c r="B31" s="197"/>
      <c r="C31" s="25" t="s">
        <v>18</v>
      </c>
      <c r="D31" s="26">
        <f>(B31/52)-'Rates Table'!B12</f>
        <v>-675</v>
      </c>
      <c r="E31" s="25" t="s">
        <v>18</v>
      </c>
      <c r="F31" s="27">
        <f>(B31/52)-'Rates Table'!E12</f>
        <v>-821.4</v>
      </c>
      <c r="G31" s="25" t="s">
        <v>18</v>
      </c>
      <c r="H31" s="27">
        <f>(B31/52)-'Rates Table'!H12</f>
        <v>-1014.3000000000001</v>
      </c>
      <c r="I31" s="25" t="s">
        <v>18</v>
      </c>
      <c r="J31" s="28">
        <f>(B31/52)-'Rates Table'!K12</f>
        <v>-1101.8000000000002</v>
      </c>
      <c r="K31" s="25" t="s">
        <v>18</v>
      </c>
      <c r="L31" s="19">
        <f>(B31/52)-'Rates Table'!N12</f>
        <v>-1302.4000000000001</v>
      </c>
      <c r="M31" s="25" t="s">
        <v>18</v>
      </c>
      <c r="N31" s="19">
        <f>(B31/52)-'Rates Table'!Q12</f>
        <v>-1337.6</v>
      </c>
      <c r="O31" s="25" t="s">
        <v>18</v>
      </c>
      <c r="P31" s="19">
        <f>(B31/52)-'Rates Table'!T12</f>
        <v>-1538.1</v>
      </c>
      <c r="Q31" s="25" t="s">
        <v>18</v>
      </c>
      <c r="R31" s="19">
        <f>(B31/52)-'Rates Table'!W12</f>
        <v>-1568.7</v>
      </c>
      <c r="S31" s="25" t="s">
        <v>18</v>
      </c>
      <c r="T31" s="36">
        <f>(B31/52)-'Rates Table'!Z12</f>
        <v>-1780</v>
      </c>
      <c r="U31" s="13"/>
    </row>
    <row r="32" spans="1:21" ht="16" thickBot="1" x14ac:dyDescent="0.4">
      <c r="A32" s="196"/>
      <c r="B32" s="198"/>
      <c r="C32" s="29" t="s">
        <v>19</v>
      </c>
      <c r="D32" s="30">
        <f>B31-'Rates Table'!C12</f>
        <v>-35100</v>
      </c>
      <c r="E32" s="29" t="s">
        <v>19</v>
      </c>
      <c r="F32" s="31">
        <f>B31-'Rates Table'!F12</f>
        <v>-42712.800000000003</v>
      </c>
      <c r="G32" s="29" t="s">
        <v>19</v>
      </c>
      <c r="H32" s="31">
        <f>B31-'Rates Table'!I12</f>
        <v>-52743.600000000006</v>
      </c>
      <c r="I32" s="29" t="s">
        <v>19</v>
      </c>
      <c r="J32" s="32">
        <f>B31-'Rates Table'!L12</f>
        <v>-57293.600000000006</v>
      </c>
      <c r="K32" s="29" t="s">
        <v>19</v>
      </c>
      <c r="L32" s="23">
        <f>B31-'Rates Table'!O12</f>
        <v>-67724.800000000003</v>
      </c>
      <c r="M32" s="29" t="s">
        <v>19</v>
      </c>
      <c r="N32" s="23">
        <f>B31-'Rates Table'!R12</f>
        <v>-69555.199999999997</v>
      </c>
      <c r="O32" s="29" t="s">
        <v>19</v>
      </c>
      <c r="P32" s="23">
        <f>B31-'Rates Table'!U12</f>
        <v>-79981.2</v>
      </c>
      <c r="Q32" s="29" t="s">
        <v>19</v>
      </c>
      <c r="R32" s="23">
        <f>B31-'Rates Table'!X12</f>
        <v>-81572.400000000009</v>
      </c>
      <c r="S32" s="29" t="s">
        <v>19</v>
      </c>
      <c r="T32" s="37">
        <f>B31-'Rates Table'!AA12</f>
        <v>-92560</v>
      </c>
      <c r="U32" s="13"/>
    </row>
    <row r="33" spans="1:21" ht="16" thickTop="1" x14ac:dyDescent="0.35">
      <c r="A33" s="199"/>
      <c r="B33" s="201"/>
      <c r="C33" s="17" t="s">
        <v>18</v>
      </c>
      <c r="D33" s="18">
        <f>(B33/52)-'Rates Table'!B12</f>
        <v>-675</v>
      </c>
      <c r="E33" s="17" t="s">
        <v>18</v>
      </c>
      <c r="F33" s="19">
        <f>(B33/52)-'Rates Table'!E12</f>
        <v>-821.4</v>
      </c>
      <c r="G33" s="17" t="s">
        <v>18</v>
      </c>
      <c r="H33" s="19">
        <f>(B33/52)-'Rates Table'!H12</f>
        <v>-1014.3000000000001</v>
      </c>
      <c r="I33" s="17" t="s">
        <v>18</v>
      </c>
      <c r="J33" s="20">
        <f>(B33/52)-'Rates Table'!K12</f>
        <v>-1101.8000000000002</v>
      </c>
      <c r="K33" s="17" t="s">
        <v>18</v>
      </c>
      <c r="L33" s="19">
        <f>(B33/52)-'Rates Table'!N12</f>
        <v>-1302.4000000000001</v>
      </c>
      <c r="M33" s="17" t="s">
        <v>18</v>
      </c>
      <c r="N33" s="19">
        <f>(B33/52)-'Rates Table'!Q12</f>
        <v>-1337.6</v>
      </c>
      <c r="O33" s="17" t="s">
        <v>18</v>
      </c>
      <c r="P33" s="19">
        <f>(B33/52)-'Rates Table'!T12</f>
        <v>-1538.1</v>
      </c>
      <c r="Q33" s="17" t="s">
        <v>18</v>
      </c>
      <c r="R33" s="19">
        <f>(B33/52)-'Rates Table'!W12</f>
        <v>-1568.7</v>
      </c>
      <c r="S33" s="17" t="s">
        <v>18</v>
      </c>
      <c r="T33" s="36">
        <f>(B33/52)-'Rates Table'!Z12</f>
        <v>-1780</v>
      </c>
      <c r="U33" s="13"/>
    </row>
    <row r="34" spans="1:21" ht="16" thickBot="1" x14ac:dyDescent="0.4">
      <c r="A34" s="200"/>
      <c r="B34" s="202"/>
      <c r="C34" s="21" t="s">
        <v>19</v>
      </c>
      <c r="D34" s="22">
        <f>B33-'Rates Table'!C12</f>
        <v>-35100</v>
      </c>
      <c r="E34" s="21" t="s">
        <v>19</v>
      </c>
      <c r="F34" s="23">
        <f>B33-'Rates Table'!F12</f>
        <v>-42712.800000000003</v>
      </c>
      <c r="G34" s="21" t="s">
        <v>19</v>
      </c>
      <c r="H34" s="23">
        <f>B33-'Rates Table'!I12</f>
        <v>-52743.600000000006</v>
      </c>
      <c r="I34" s="21" t="s">
        <v>19</v>
      </c>
      <c r="J34" s="24">
        <f>B33-'Rates Table'!L12</f>
        <v>-57293.600000000006</v>
      </c>
      <c r="K34" s="21" t="s">
        <v>19</v>
      </c>
      <c r="L34" s="23">
        <f>B33-'Rates Table'!O12</f>
        <v>-67724.800000000003</v>
      </c>
      <c r="M34" s="21" t="s">
        <v>19</v>
      </c>
      <c r="N34" s="23">
        <f>B33-'Rates Table'!R12</f>
        <v>-69555.199999999997</v>
      </c>
      <c r="O34" s="21" t="s">
        <v>19</v>
      </c>
      <c r="P34" s="23">
        <f>B33-'Rates Table'!U12</f>
        <v>-79981.2</v>
      </c>
      <c r="Q34" s="21" t="s">
        <v>19</v>
      </c>
      <c r="R34" s="23">
        <f>B33-'Rates Table'!X12</f>
        <v>-81572.400000000009</v>
      </c>
      <c r="S34" s="21" t="s">
        <v>19</v>
      </c>
      <c r="T34" s="37">
        <f>B33-'Rates Table'!AA12</f>
        <v>-92560</v>
      </c>
      <c r="U34" s="13"/>
    </row>
    <row r="35" spans="1:21" ht="16" thickTop="1" x14ac:dyDescent="0.35">
      <c r="A35" s="195"/>
      <c r="B35" s="197"/>
      <c r="C35" s="25" t="s">
        <v>18</v>
      </c>
      <c r="D35" s="26">
        <f>(B35/52)-'Rates Table'!B12</f>
        <v>-675</v>
      </c>
      <c r="E35" s="25" t="s">
        <v>18</v>
      </c>
      <c r="F35" s="27">
        <f>(B35/52)-'Rates Table'!E12</f>
        <v>-821.4</v>
      </c>
      <c r="G35" s="25" t="s">
        <v>18</v>
      </c>
      <c r="H35" s="27">
        <f>(B35/52)-'Rates Table'!H12</f>
        <v>-1014.3000000000001</v>
      </c>
      <c r="I35" s="25" t="s">
        <v>18</v>
      </c>
      <c r="J35" s="28">
        <f>(B35/52)-'Rates Table'!K12</f>
        <v>-1101.8000000000002</v>
      </c>
      <c r="K35" s="25" t="s">
        <v>18</v>
      </c>
      <c r="L35" s="19">
        <f>(B35/52)-'Rates Table'!N12</f>
        <v>-1302.4000000000001</v>
      </c>
      <c r="M35" s="25" t="s">
        <v>18</v>
      </c>
      <c r="N35" s="19">
        <f>(B35/52)-'Rates Table'!Q12</f>
        <v>-1337.6</v>
      </c>
      <c r="O35" s="25" t="s">
        <v>18</v>
      </c>
      <c r="P35" s="19">
        <f>(B35/52)-'Rates Table'!T12</f>
        <v>-1538.1</v>
      </c>
      <c r="Q35" s="25" t="s">
        <v>18</v>
      </c>
      <c r="R35" s="19">
        <f>(B35/52)-'Rates Table'!W12</f>
        <v>-1568.7</v>
      </c>
      <c r="S35" s="25" t="s">
        <v>18</v>
      </c>
      <c r="T35" s="36">
        <f>(B35/52)-'Rates Table'!Z12</f>
        <v>-1780</v>
      </c>
      <c r="U35" s="13"/>
    </row>
    <row r="36" spans="1:21" ht="16" thickBot="1" x14ac:dyDescent="0.4">
      <c r="A36" s="196"/>
      <c r="B36" s="198"/>
      <c r="C36" s="29" t="s">
        <v>19</v>
      </c>
      <c r="D36" s="30">
        <f>B35-'Rates Table'!C12</f>
        <v>-35100</v>
      </c>
      <c r="E36" s="29" t="s">
        <v>19</v>
      </c>
      <c r="F36" s="31">
        <f>B35-'Rates Table'!F12</f>
        <v>-42712.800000000003</v>
      </c>
      <c r="G36" s="29" t="s">
        <v>19</v>
      </c>
      <c r="H36" s="31">
        <f>B35-'Rates Table'!I12</f>
        <v>-52743.600000000006</v>
      </c>
      <c r="I36" s="29" t="s">
        <v>19</v>
      </c>
      <c r="J36" s="32">
        <f>B35-'Rates Table'!L12</f>
        <v>-57293.600000000006</v>
      </c>
      <c r="K36" s="29" t="s">
        <v>19</v>
      </c>
      <c r="L36" s="23">
        <f>B35-'Rates Table'!O12</f>
        <v>-67724.800000000003</v>
      </c>
      <c r="M36" s="29" t="s">
        <v>19</v>
      </c>
      <c r="N36" s="23">
        <f>B35-'Rates Table'!R12</f>
        <v>-69555.199999999997</v>
      </c>
      <c r="O36" s="29" t="s">
        <v>19</v>
      </c>
      <c r="P36" s="23">
        <f>B35-'Rates Table'!U12</f>
        <v>-79981.2</v>
      </c>
      <c r="Q36" s="29" t="s">
        <v>19</v>
      </c>
      <c r="R36" s="23">
        <f>B35-'Rates Table'!X12</f>
        <v>-81572.400000000009</v>
      </c>
      <c r="S36" s="29" t="s">
        <v>19</v>
      </c>
      <c r="T36" s="37">
        <f>B35-'Rates Table'!AA12</f>
        <v>-92560</v>
      </c>
      <c r="U36" s="13"/>
    </row>
    <row r="37" spans="1:21" ht="16" thickTop="1" x14ac:dyDescent="0.35">
      <c r="A37" s="199"/>
      <c r="B37" s="201"/>
      <c r="C37" s="17" t="s">
        <v>18</v>
      </c>
      <c r="D37" s="18">
        <f>(B37/52)-'Rates Table'!B12</f>
        <v>-675</v>
      </c>
      <c r="E37" s="17" t="s">
        <v>18</v>
      </c>
      <c r="F37" s="19">
        <f>(B37/52)-'Rates Table'!E12</f>
        <v>-821.4</v>
      </c>
      <c r="G37" s="17" t="s">
        <v>18</v>
      </c>
      <c r="H37" s="19">
        <f>(B37/52)-'Rates Table'!H12</f>
        <v>-1014.3000000000001</v>
      </c>
      <c r="I37" s="17" t="s">
        <v>18</v>
      </c>
      <c r="J37" s="20">
        <f>(B37/52)-'Rates Table'!K12</f>
        <v>-1101.8000000000002</v>
      </c>
      <c r="K37" s="17" t="s">
        <v>18</v>
      </c>
      <c r="L37" s="19">
        <f>(B37/52)-'Rates Table'!N12</f>
        <v>-1302.4000000000001</v>
      </c>
      <c r="M37" s="17" t="s">
        <v>18</v>
      </c>
      <c r="N37" s="19">
        <f>(B37/52)-'Rates Table'!Q12</f>
        <v>-1337.6</v>
      </c>
      <c r="O37" s="17" t="s">
        <v>18</v>
      </c>
      <c r="P37" s="19">
        <f>(B37/52)-'Rates Table'!T12</f>
        <v>-1538.1</v>
      </c>
      <c r="Q37" s="17" t="s">
        <v>18</v>
      </c>
      <c r="R37" s="19">
        <f>(B37/52)-'Rates Table'!W12</f>
        <v>-1568.7</v>
      </c>
      <c r="S37" s="17" t="s">
        <v>18</v>
      </c>
      <c r="T37" s="36">
        <f>(B37/52)-'Rates Table'!Z12</f>
        <v>-1780</v>
      </c>
      <c r="U37" s="13"/>
    </row>
    <row r="38" spans="1:21" ht="16" thickBot="1" x14ac:dyDescent="0.4">
      <c r="A38" s="200"/>
      <c r="B38" s="202"/>
      <c r="C38" s="21" t="s">
        <v>19</v>
      </c>
      <c r="D38" s="22">
        <f>B37-'Rates Table'!C12</f>
        <v>-35100</v>
      </c>
      <c r="E38" s="21" t="s">
        <v>19</v>
      </c>
      <c r="F38" s="23">
        <f>B37-'Rates Table'!F12</f>
        <v>-42712.800000000003</v>
      </c>
      <c r="G38" s="21" t="s">
        <v>19</v>
      </c>
      <c r="H38" s="23">
        <f>B37-'Rates Table'!I12</f>
        <v>-52743.600000000006</v>
      </c>
      <c r="I38" s="21" t="s">
        <v>19</v>
      </c>
      <c r="J38" s="24">
        <f>B37-'Rates Table'!L12</f>
        <v>-57293.600000000006</v>
      </c>
      <c r="K38" s="21" t="s">
        <v>19</v>
      </c>
      <c r="L38" s="23">
        <f>B37-'Rates Table'!O12</f>
        <v>-67724.800000000003</v>
      </c>
      <c r="M38" s="21" t="s">
        <v>19</v>
      </c>
      <c r="N38" s="23">
        <f>B37-'Rates Table'!R12</f>
        <v>-69555.199999999997</v>
      </c>
      <c r="O38" s="21" t="s">
        <v>19</v>
      </c>
      <c r="P38" s="23">
        <f>B37-'Rates Table'!U12</f>
        <v>-79981.2</v>
      </c>
      <c r="Q38" s="21" t="s">
        <v>19</v>
      </c>
      <c r="R38" s="23">
        <f>B37-'Rates Table'!X12</f>
        <v>-81572.400000000009</v>
      </c>
      <c r="S38" s="21" t="s">
        <v>19</v>
      </c>
      <c r="T38" s="37">
        <f>B37-'Rates Table'!AA12</f>
        <v>-92560</v>
      </c>
      <c r="U38" s="13"/>
    </row>
    <row r="39" spans="1:21" ht="16" thickTop="1" x14ac:dyDescent="0.35">
      <c r="A39" s="195"/>
      <c r="B39" s="197"/>
      <c r="C39" s="25" t="s">
        <v>18</v>
      </c>
      <c r="D39" s="26">
        <f>(B39/52)-'Rates Table'!B12</f>
        <v>-675</v>
      </c>
      <c r="E39" s="25" t="s">
        <v>18</v>
      </c>
      <c r="F39" s="27">
        <f>(B39/52)-'Rates Table'!E12</f>
        <v>-821.4</v>
      </c>
      <c r="G39" s="25" t="s">
        <v>18</v>
      </c>
      <c r="H39" s="27">
        <f>(B39/52)-'Rates Table'!H12</f>
        <v>-1014.3000000000001</v>
      </c>
      <c r="I39" s="25" t="s">
        <v>18</v>
      </c>
      <c r="J39" s="28">
        <f>(B39/52)-'Rates Table'!K12</f>
        <v>-1101.8000000000002</v>
      </c>
      <c r="K39" s="25" t="s">
        <v>18</v>
      </c>
      <c r="L39" s="19">
        <f>(B39/52)-'Rates Table'!N12</f>
        <v>-1302.4000000000001</v>
      </c>
      <c r="M39" s="25" t="s">
        <v>18</v>
      </c>
      <c r="N39" s="19">
        <f>(B39/52)-'Rates Table'!Q12</f>
        <v>-1337.6</v>
      </c>
      <c r="O39" s="25" t="s">
        <v>18</v>
      </c>
      <c r="P39" s="19">
        <f>(B39/52)-'Rates Table'!T12</f>
        <v>-1538.1</v>
      </c>
      <c r="Q39" s="25" t="s">
        <v>18</v>
      </c>
      <c r="R39" s="19">
        <f>(B39/52)-'Rates Table'!W12</f>
        <v>-1568.7</v>
      </c>
      <c r="S39" s="25" t="s">
        <v>18</v>
      </c>
      <c r="T39" s="36">
        <f>(B39/52)-'Rates Table'!Z12</f>
        <v>-1780</v>
      </c>
      <c r="U39" s="13"/>
    </row>
    <row r="40" spans="1:21" ht="16" thickBot="1" x14ac:dyDescent="0.4">
      <c r="A40" s="196"/>
      <c r="B40" s="198"/>
      <c r="C40" s="29" t="s">
        <v>19</v>
      </c>
      <c r="D40" s="30">
        <f>B39-'Rates Table'!C12</f>
        <v>-35100</v>
      </c>
      <c r="E40" s="29" t="s">
        <v>19</v>
      </c>
      <c r="F40" s="31">
        <f>B39-'Rates Table'!F12</f>
        <v>-42712.800000000003</v>
      </c>
      <c r="G40" s="29" t="s">
        <v>19</v>
      </c>
      <c r="H40" s="31">
        <f>B39-'Rates Table'!I12</f>
        <v>-52743.600000000006</v>
      </c>
      <c r="I40" s="29" t="s">
        <v>19</v>
      </c>
      <c r="J40" s="32">
        <f>B39-'Rates Table'!L12</f>
        <v>-57293.600000000006</v>
      </c>
      <c r="K40" s="29" t="s">
        <v>19</v>
      </c>
      <c r="L40" s="23">
        <f>B39-'Rates Table'!O12</f>
        <v>-67724.800000000003</v>
      </c>
      <c r="M40" s="29" t="s">
        <v>19</v>
      </c>
      <c r="N40" s="23">
        <f>B39-'Rates Table'!R12</f>
        <v>-69555.199999999997</v>
      </c>
      <c r="O40" s="29" t="s">
        <v>19</v>
      </c>
      <c r="P40" s="23">
        <f>B39-'Rates Table'!U12</f>
        <v>-79981.2</v>
      </c>
      <c r="Q40" s="29" t="s">
        <v>19</v>
      </c>
      <c r="R40" s="23">
        <f>B39-'Rates Table'!X12</f>
        <v>-81572.400000000009</v>
      </c>
      <c r="S40" s="29" t="s">
        <v>19</v>
      </c>
      <c r="T40" s="37">
        <f>B39-'Rates Table'!AA12</f>
        <v>-92560</v>
      </c>
      <c r="U40" s="13"/>
    </row>
    <row r="41" spans="1:21" ht="16" thickTop="1" x14ac:dyDescent="0.35">
      <c r="A41" s="199"/>
      <c r="B41" s="201"/>
      <c r="C41" s="17" t="s">
        <v>18</v>
      </c>
      <c r="D41" s="18">
        <f>(B41/52)-'Rates Table'!B12</f>
        <v>-675</v>
      </c>
      <c r="E41" s="17" t="s">
        <v>18</v>
      </c>
      <c r="F41" s="19">
        <f>(B41/52)-'Rates Table'!E12</f>
        <v>-821.4</v>
      </c>
      <c r="G41" s="17" t="s">
        <v>18</v>
      </c>
      <c r="H41" s="19">
        <f>(B41/52)-'Rates Table'!H12</f>
        <v>-1014.3000000000001</v>
      </c>
      <c r="I41" s="17" t="s">
        <v>18</v>
      </c>
      <c r="J41" s="20">
        <f>(B41/52)-'Rates Table'!K12</f>
        <v>-1101.8000000000002</v>
      </c>
      <c r="K41" s="17" t="s">
        <v>18</v>
      </c>
      <c r="L41" s="19">
        <f>(B41/52)-'Rates Table'!N12</f>
        <v>-1302.4000000000001</v>
      </c>
      <c r="M41" s="17" t="s">
        <v>18</v>
      </c>
      <c r="N41" s="19">
        <f>(B41/52)-'Rates Table'!Q12</f>
        <v>-1337.6</v>
      </c>
      <c r="O41" s="17" t="s">
        <v>18</v>
      </c>
      <c r="P41" s="19">
        <f>(B41/52)-'Rates Table'!T12</f>
        <v>-1538.1</v>
      </c>
      <c r="Q41" s="17" t="s">
        <v>18</v>
      </c>
      <c r="R41" s="19">
        <f>(B41/52)-'Rates Table'!W12</f>
        <v>-1568.7</v>
      </c>
      <c r="S41" s="17" t="s">
        <v>18</v>
      </c>
      <c r="T41" s="36">
        <f>(B41/52)-'Rates Table'!Z12</f>
        <v>-1780</v>
      </c>
      <c r="U41" s="13"/>
    </row>
    <row r="42" spans="1:21" ht="16" thickBot="1" x14ac:dyDescent="0.4">
      <c r="A42" s="200"/>
      <c r="B42" s="202"/>
      <c r="C42" s="21" t="s">
        <v>19</v>
      </c>
      <c r="D42" s="22">
        <f>B41-'Rates Table'!C12</f>
        <v>-35100</v>
      </c>
      <c r="E42" s="21" t="s">
        <v>19</v>
      </c>
      <c r="F42" s="23">
        <f>B41-'Rates Table'!F12</f>
        <v>-42712.800000000003</v>
      </c>
      <c r="G42" s="21" t="s">
        <v>19</v>
      </c>
      <c r="H42" s="23">
        <f>B41-'Rates Table'!I12</f>
        <v>-52743.600000000006</v>
      </c>
      <c r="I42" s="21" t="s">
        <v>19</v>
      </c>
      <c r="J42" s="24">
        <f>B41-'Rates Table'!L12</f>
        <v>-57293.600000000006</v>
      </c>
      <c r="K42" s="21" t="s">
        <v>19</v>
      </c>
      <c r="L42" s="23">
        <f>B41-'Rates Table'!O12</f>
        <v>-67724.800000000003</v>
      </c>
      <c r="M42" s="21" t="s">
        <v>19</v>
      </c>
      <c r="N42" s="23">
        <f>B41-'Rates Table'!R12</f>
        <v>-69555.199999999997</v>
      </c>
      <c r="O42" s="21" t="s">
        <v>19</v>
      </c>
      <c r="P42" s="23">
        <f>B41-'Rates Table'!U12</f>
        <v>-79981.2</v>
      </c>
      <c r="Q42" s="21" t="s">
        <v>19</v>
      </c>
      <c r="R42" s="23">
        <f>B41-'Rates Table'!X12</f>
        <v>-81572.400000000009</v>
      </c>
      <c r="S42" s="21" t="s">
        <v>19</v>
      </c>
      <c r="T42" s="37">
        <f>B41-'Rates Table'!AA12</f>
        <v>-92560</v>
      </c>
      <c r="U42" s="13"/>
    </row>
    <row r="43" spans="1:21" ht="16" thickTop="1" x14ac:dyDescent="0.35">
      <c r="A43" s="195"/>
      <c r="B43" s="197"/>
      <c r="C43" s="25" t="s">
        <v>18</v>
      </c>
      <c r="D43" s="26">
        <f>(B43/52)-'Rates Table'!B12</f>
        <v>-675</v>
      </c>
      <c r="E43" s="25" t="s">
        <v>18</v>
      </c>
      <c r="F43" s="27">
        <f>(B43/52)-'Rates Table'!E12</f>
        <v>-821.4</v>
      </c>
      <c r="G43" s="25" t="s">
        <v>18</v>
      </c>
      <c r="H43" s="27">
        <f>(B43/52)-'Rates Table'!H12</f>
        <v>-1014.3000000000001</v>
      </c>
      <c r="I43" s="25" t="s">
        <v>18</v>
      </c>
      <c r="J43" s="28">
        <f>(B43/52)-'Rates Table'!K12</f>
        <v>-1101.8000000000002</v>
      </c>
      <c r="K43" s="25" t="s">
        <v>18</v>
      </c>
      <c r="L43" s="19">
        <f>(B43/52)-'Rates Table'!N12</f>
        <v>-1302.4000000000001</v>
      </c>
      <c r="M43" s="25" t="s">
        <v>18</v>
      </c>
      <c r="N43" s="19">
        <f>(B43/52)-'Rates Table'!Q12</f>
        <v>-1337.6</v>
      </c>
      <c r="O43" s="25" t="s">
        <v>18</v>
      </c>
      <c r="P43" s="19">
        <f>(B43/52)-'Rates Table'!T12</f>
        <v>-1538.1</v>
      </c>
      <c r="Q43" s="25" t="s">
        <v>18</v>
      </c>
      <c r="R43" s="19">
        <f>(B43/52)-'Rates Table'!W12</f>
        <v>-1568.7</v>
      </c>
      <c r="S43" s="25" t="s">
        <v>18</v>
      </c>
      <c r="T43" s="36">
        <f>(B43/52)-'Rates Table'!Z12</f>
        <v>-1780</v>
      </c>
      <c r="U43" s="13"/>
    </row>
    <row r="44" spans="1:21" ht="16" thickBot="1" x14ac:dyDescent="0.4">
      <c r="A44" s="196"/>
      <c r="B44" s="198"/>
      <c r="C44" s="29" t="s">
        <v>19</v>
      </c>
      <c r="D44" s="30">
        <f>B43-'Rates Table'!C12</f>
        <v>-35100</v>
      </c>
      <c r="E44" s="29" t="s">
        <v>19</v>
      </c>
      <c r="F44" s="31">
        <f>B43-'Rates Table'!F12</f>
        <v>-42712.800000000003</v>
      </c>
      <c r="G44" s="29" t="s">
        <v>19</v>
      </c>
      <c r="H44" s="31">
        <f>B43-'Rates Table'!I12</f>
        <v>-52743.600000000006</v>
      </c>
      <c r="I44" s="29" t="s">
        <v>19</v>
      </c>
      <c r="J44" s="32">
        <f>B43-'Rates Table'!L12</f>
        <v>-57293.600000000006</v>
      </c>
      <c r="K44" s="29" t="s">
        <v>19</v>
      </c>
      <c r="L44" s="23">
        <f>B43-'Rates Table'!O12</f>
        <v>-67724.800000000003</v>
      </c>
      <c r="M44" s="29" t="s">
        <v>19</v>
      </c>
      <c r="N44" s="23">
        <f>B43-'Rates Table'!R12</f>
        <v>-69555.199999999997</v>
      </c>
      <c r="O44" s="29" t="s">
        <v>19</v>
      </c>
      <c r="P44" s="23">
        <f>B43-'Rates Table'!U12</f>
        <v>-79981.2</v>
      </c>
      <c r="Q44" s="29" t="s">
        <v>19</v>
      </c>
      <c r="R44" s="23">
        <f>B43-'Rates Table'!X12</f>
        <v>-81572.400000000009</v>
      </c>
      <c r="S44" s="29" t="s">
        <v>19</v>
      </c>
      <c r="T44" s="37">
        <f>B43-'Rates Table'!AA12</f>
        <v>-92560</v>
      </c>
      <c r="U44" s="13"/>
    </row>
    <row r="45" spans="1:21" ht="16" thickTop="1" x14ac:dyDescent="0.35">
      <c r="A45" s="199"/>
      <c r="B45" s="201"/>
      <c r="C45" s="17" t="s">
        <v>18</v>
      </c>
      <c r="D45" s="18">
        <f>(B45/52)-'Rates Table'!B12</f>
        <v>-675</v>
      </c>
      <c r="E45" s="17" t="s">
        <v>18</v>
      </c>
      <c r="F45" s="19">
        <f>(B45/52)-'Rates Table'!E12</f>
        <v>-821.4</v>
      </c>
      <c r="G45" s="17" t="s">
        <v>18</v>
      </c>
      <c r="H45" s="19">
        <f>(B45/52)-'Rates Table'!H12</f>
        <v>-1014.3000000000001</v>
      </c>
      <c r="I45" s="17" t="s">
        <v>18</v>
      </c>
      <c r="J45" s="20">
        <f>(B45/52)-'Rates Table'!K12</f>
        <v>-1101.8000000000002</v>
      </c>
      <c r="K45" s="17" t="s">
        <v>18</v>
      </c>
      <c r="L45" s="19">
        <f>(B45/52)-'Rates Table'!N12</f>
        <v>-1302.4000000000001</v>
      </c>
      <c r="M45" s="17" t="s">
        <v>18</v>
      </c>
      <c r="N45" s="19">
        <f>(B45/52)-'Rates Table'!Q12</f>
        <v>-1337.6</v>
      </c>
      <c r="O45" s="17" t="s">
        <v>18</v>
      </c>
      <c r="P45" s="19">
        <f>(B45/52)-'Rates Table'!T12</f>
        <v>-1538.1</v>
      </c>
      <c r="Q45" s="17" t="s">
        <v>18</v>
      </c>
      <c r="R45" s="19">
        <f>(B45/52)-'Rates Table'!W12</f>
        <v>-1568.7</v>
      </c>
      <c r="S45" s="17" t="s">
        <v>18</v>
      </c>
      <c r="T45" s="36">
        <f>(B45/52)-'Rates Table'!Z12</f>
        <v>-1780</v>
      </c>
      <c r="U45" s="13"/>
    </row>
    <row r="46" spans="1:21" ht="16" thickBot="1" x14ac:dyDescent="0.4">
      <c r="A46" s="200"/>
      <c r="B46" s="202"/>
      <c r="C46" s="21" t="s">
        <v>19</v>
      </c>
      <c r="D46" s="22">
        <f>B45-'Rates Table'!C12</f>
        <v>-35100</v>
      </c>
      <c r="E46" s="21" t="s">
        <v>19</v>
      </c>
      <c r="F46" s="23">
        <f>B45-'Rates Table'!F12</f>
        <v>-42712.800000000003</v>
      </c>
      <c r="G46" s="21" t="s">
        <v>19</v>
      </c>
      <c r="H46" s="23">
        <f>B45-'Rates Table'!I12</f>
        <v>-52743.600000000006</v>
      </c>
      <c r="I46" s="21" t="s">
        <v>19</v>
      </c>
      <c r="J46" s="24">
        <f>B45-'Rates Table'!L12</f>
        <v>-57293.600000000006</v>
      </c>
      <c r="K46" s="21" t="s">
        <v>19</v>
      </c>
      <c r="L46" s="23">
        <f>B45-'Rates Table'!O12</f>
        <v>-67724.800000000003</v>
      </c>
      <c r="M46" s="21" t="s">
        <v>19</v>
      </c>
      <c r="N46" s="23">
        <f>B45-'Rates Table'!R12</f>
        <v>-69555.199999999997</v>
      </c>
      <c r="O46" s="21" t="s">
        <v>19</v>
      </c>
      <c r="P46" s="23">
        <f>B45-'Rates Table'!U12</f>
        <v>-79981.2</v>
      </c>
      <c r="Q46" s="21" t="s">
        <v>19</v>
      </c>
      <c r="R46" s="23">
        <f>B45-'Rates Table'!X12</f>
        <v>-81572.400000000009</v>
      </c>
      <c r="S46" s="21" t="s">
        <v>19</v>
      </c>
      <c r="T46" s="37">
        <f>B45-'Rates Table'!AA12</f>
        <v>-92560</v>
      </c>
      <c r="U46" s="13"/>
    </row>
    <row r="47" spans="1:21" ht="16" thickTop="1" x14ac:dyDescent="0.35">
      <c r="A47" s="195"/>
      <c r="B47" s="197"/>
      <c r="C47" s="25" t="s">
        <v>18</v>
      </c>
      <c r="D47" s="26">
        <f>(B47/52)-'Rates Table'!B12</f>
        <v>-675</v>
      </c>
      <c r="E47" s="25" t="s">
        <v>18</v>
      </c>
      <c r="F47" s="27">
        <f>(B47/52)-'Rates Table'!E12</f>
        <v>-821.4</v>
      </c>
      <c r="G47" s="25" t="s">
        <v>18</v>
      </c>
      <c r="H47" s="27">
        <f>(B47/52)-'Rates Table'!H12</f>
        <v>-1014.3000000000001</v>
      </c>
      <c r="I47" s="25" t="s">
        <v>18</v>
      </c>
      <c r="J47" s="28">
        <f>(B47/52)-'Rates Table'!K12</f>
        <v>-1101.8000000000002</v>
      </c>
      <c r="K47" s="25" t="s">
        <v>18</v>
      </c>
      <c r="L47" s="19">
        <f>(B47/52)-'Rates Table'!N12</f>
        <v>-1302.4000000000001</v>
      </c>
      <c r="M47" s="25" t="s">
        <v>18</v>
      </c>
      <c r="N47" s="19">
        <f>(B47/52)-'Rates Table'!Q12</f>
        <v>-1337.6</v>
      </c>
      <c r="O47" s="25" t="s">
        <v>18</v>
      </c>
      <c r="P47" s="19">
        <f>(B47/52)-'Rates Table'!T12</f>
        <v>-1538.1</v>
      </c>
      <c r="Q47" s="25" t="s">
        <v>18</v>
      </c>
      <c r="R47" s="19">
        <f>(B47/52)-'Rates Table'!W12</f>
        <v>-1568.7</v>
      </c>
      <c r="S47" s="25" t="s">
        <v>18</v>
      </c>
      <c r="T47" s="36">
        <f>(B47/52)-'Rates Table'!Z12</f>
        <v>-1780</v>
      </c>
      <c r="U47" s="13"/>
    </row>
    <row r="48" spans="1:21" ht="16" thickBot="1" x14ac:dyDescent="0.4">
      <c r="A48" s="196"/>
      <c r="B48" s="198"/>
      <c r="C48" s="29" t="s">
        <v>19</v>
      </c>
      <c r="D48" s="30">
        <f>B47-'Rates Table'!C12</f>
        <v>-35100</v>
      </c>
      <c r="E48" s="29" t="s">
        <v>19</v>
      </c>
      <c r="F48" s="31">
        <f>B47-'Rates Table'!F12</f>
        <v>-42712.800000000003</v>
      </c>
      <c r="G48" s="29" t="s">
        <v>19</v>
      </c>
      <c r="H48" s="31">
        <f>B47-'Rates Table'!I12</f>
        <v>-52743.600000000006</v>
      </c>
      <c r="I48" s="29" t="s">
        <v>19</v>
      </c>
      <c r="J48" s="32">
        <f>B47-'Rates Table'!L12</f>
        <v>-57293.600000000006</v>
      </c>
      <c r="K48" s="29" t="s">
        <v>19</v>
      </c>
      <c r="L48" s="23">
        <f>B47-'Rates Table'!O12</f>
        <v>-67724.800000000003</v>
      </c>
      <c r="M48" s="29" t="s">
        <v>19</v>
      </c>
      <c r="N48" s="23">
        <f>B47-'Rates Table'!R12</f>
        <v>-69555.199999999997</v>
      </c>
      <c r="O48" s="29" t="s">
        <v>19</v>
      </c>
      <c r="P48" s="23">
        <f>B47-'Rates Table'!U12</f>
        <v>-79981.2</v>
      </c>
      <c r="Q48" s="29" t="s">
        <v>19</v>
      </c>
      <c r="R48" s="23">
        <f>B47-'Rates Table'!X12</f>
        <v>-81572.400000000009</v>
      </c>
      <c r="S48" s="29" t="s">
        <v>19</v>
      </c>
      <c r="T48" s="37">
        <f>B47-'Rates Table'!AA12</f>
        <v>-92560</v>
      </c>
      <c r="U48" s="13"/>
    </row>
    <row r="49" spans="1:21" ht="16" thickTop="1" x14ac:dyDescent="0.35">
      <c r="A49" s="199"/>
      <c r="B49" s="201"/>
      <c r="C49" s="17" t="s">
        <v>18</v>
      </c>
      <c r="D49" s="18">
        <f>(B49/52)-'Rates Table'!B12</f>
        <v>-675</v>
      </c>
      <c r="E49" s="17" t="s">
        <v>18</v>
      </c>
      <c r="F49" s="19">
        <f>(B49/52)-'Rates Table'!E12</f>
        <v>-821.4</v>
      </c>
      <c r="G49" s="17" t="s">
        <v>18</v>
      </c>
      <c r="H49" s="19">
        <f>(B49/52)-'Rates Table'!H12</f>
        <v>-1014.3000000000001</v>
      </c>
      <c r="I49" s="17" t="s">
        <v>18</v>
      </c>
      <c r="J49" s="20">
        <f>(B49/52)-'Rates Table'!K12</f>
        <v>-1101.8000000000002</v>
      </c>
      <c r="K49" s="17" t="s">
        <v>18</v>
      </c>
      <c r="L49" s="19">
        <f>(B49/52)-'Rates Table'!N12</f>
        <v>-1302.4000000000001</v>
      </c>
      <c r="M49" s="17" t="s">
        <v>18</v>
      </c>
      <c r="N49" s="19">
        <f>(B49/52)-'Rates Table'!Q12</f>
        <v>-1337.6</v>
      </c>
      <c r="O49" s="17" t="s">
        <v>18</v>
      </c>
      <c r="P49" s="19">
        <f>(B49/52)-'Rates Table'!T12</f>
        <v>-1538.1</v>
      </c>
      <c r="Q49" s="17" t="s">
        <v>18</v>
      </c>
      <c r="R49" s="19">
        <f>(B49/52)-'Rates Table'!W12</f>
        <v>-1568.7</v>
      </c>
      <c r="S49" s="17" t="s">
        <v>18</v>
      </c>
      <c r="T49" s="36">
        <f>(B49/52)-'Rates Table'!Z12</f>
        <v>-1780</v>
      </c>
      <c r="U49" s="13"/>
    </row>
    <row r="50" spans="1:21" ht="16" thickBot="1" x14ac:dyDescent="0.4">
      <c r="A50" s="200"/>
      <c r="B50" s="202"/>
      <c r="C50" s="21" t="s">
        <v>19</v>
      </c>
      <c r="D50" s="22">
        <f>B49-'Rates Table'!C12</f>
        <v>-35100</v>
      </c>
      <c r="E50" s="21" t="s">
        <v>19</v>
      </c>
      <c r="F50" s="23">
        <f>B49-'Rates Table'!F12</f>
        <v>-42712.800000000003</v>
      </c>
      <c r="G50" s="21" t="s">
        <v>19</v>
      </c>
      <c r="H50" s="23">
        <f>B49-'Rates Table'!I12</f>
        <v>-52743.600000000006</v>
      </c>
      <c r="I50" s="21" t="s">
        <v>19</v>
      </c>
      <c r="J50" s="24">
        <f>B49-'Rates Table'!L12</f>
        <v>-57293.600000000006</v>
      </c>
      <c r="K50" s="21" t="s">
        <v>19</v>
      </c>
      <c r="L50" s="23">
        <f>B49-'Rates Table'!O12</f>
        <v>-67724.800000000003</v>
      </c>
      <c r="M50" s="21" t="s">
        <v>19</v>
      </c>
      <c r="N50" s="23">
        <f>B49-'Rates Table'!R12</f>
        <v>-69555.199999999997</v>
      </c>
      <c r="O50" s="21" t="s">
        <v>19</v>
      </c>
      <c r="P50" s="23">
        <f>B49-'Rates Table'!U12</f>
        <v>-79981.2</v>
      </c>
      <c r="Q50" s="21" t="s">
        <v>19</v>
      </c>
      <c r="R50" s="23">
        <f>B49-'Rates Table'!X12</f>
        <v>-81572.400000000009</v>
      </c>
      <c r="S50" s="21" t="s">
        <v>19</v>
      </c>
      <c r="T50" s="37">
        <f>B49-'Rates Table'!AA12</f>
        <v>-92560</v>
      </c>
      <c r="U50" s="13"/>
    </row>
    <row r="51" spans="1:21" ht="16" thickTop="1" x14ac:dyDescent="0.35">
      <c r="A51" s="195"/>
      <c r="B51" s="197"/>
      <c r="C51" s="25" t="s">
        <v>18</v>
      </c>
      <c r="D51" s="26">
        <f>(B51/52)-'Rates Table'!B12</f>
        <v>-675</v>
      </c>
      <c r="E51" s="25" t="s">
        <v>18</v>
      </c>
      <c r="F51" s="27">
        <f>(B51/52)-'Rates Table'!E12</f>
        <v>-821.4</v>
      </c>
      <c r="G51" s="25" t="s">
        <v>18</v>
      </c>
      <c r="H51" s="27">
        <f>(B51/52)-'Rates Table'!H12</f>
        <v>-1014.3000000000001</v>
      </c>
      <c r="I51" s="25" t="s">
        <v>18</v>
      </c>
      <c r="J51" s="28">
        <f>(B51/52)-'Rates Table'!K12</f>
        <v>-1101.8000000000002</v>
      </c>
      <c r="K51" s="25" t="s">
        <v>18</v>
      </c>
      <c r="L51" s="19">
        <f>(B51/52)-'Rates Table'!N12</f>
        <v>-1302.4000000000001</v>
      </c>
      <c r="M51" s="25" t="s">
        <v>18</v>
      </c>
      <c r="N51" s="19">
        <f>(B51/52)-'Rates Table'!Q12</f>
        <v>-1337.6</v>
      </c>
      <c r="O51" s="25" t="s">
        <v>18</v>
      </c>
      <c r="P51" s="19">
        <f>(B51/52)-'Rates Table'!T12</f>
        <v>-1538.1</v>
      </c>
      <c r="Q51" s="25" t="s">
        <v>18</v>
      </c>
      <c r="R51" s="19">
        <f>(B51/52)-'Rates Table'!W12</f>
        <v>-1568.7</v>
      </c>
      <c r="S51" s="25" t="s">
        <v>18</v>
      </c>
      <c r="T51" s="36">
        <f>(B51/52)-'Rates Table'!Z12</f>
        <v>-1780</v>
      </c>
      <c r="U51" s="13"/>
    </row>
    <row r="52" spans="1:21" ht="16" thickBot="1" x14ac:dyDescent="0.4">
      <c r="A52" s="196"/>
      <c r="B52" s="198"/>
      <c r="C52" s="29" t="s">
        <v>19</v>
      </c>
      <c r="D52" s="30">
        <f>B51-'Rates Table'!C12</f>
        <v>-35100</v>
      </c>
      <c r="E52" s="29" t="s">
        <v>19</v>
      </c>
      <c r="F52" s="31">
        <f>B51-'Rates Table'!F12</f>
        <v>-42712.800000000003</v>
      </c>
      <c r="G52" s="29" t="s">
        <v>19</v>
      </c>
      <c r="H52" s="31">
        <f>B51-'Rates Table'!I12</f>
        <v>-52743.600000000006</v>
      </c>
      <c r="I52" s="29" t="s">
        <v>19</v>
      </c>
      <c r="J52" s="32">
        <f>B51-'Rates Table'!L12</f>
        <v>-57293.600000000006</v>
      </c>
      <c r="K52" s="29" t="s">
        <v>19</v>
      </c>
      <c r="L52" s="23">
        <f>B51-'Rates Table'!O12</f>
        <v>-67724.800000000003</v>
      </c>
      <c r="M52" s="29" t="s">
        <v>19</v>
      </c>
      <c r="N52" s="23">
        <f>B51-'Rates Table'!R12</f>
        <v>-69555.199999999997</v>
      </c>
      <c r="O52" s="29" t="s">
        <v>19</v>
      </c>
      <c r="P52" s="23">
        <f>B51-'Rates Table'!U12</f>
        <v>-79981.2</v>
      </c>
      <c r="Q52" s="29" t="s">
        <v>19</v>
      </c>
      <c r="R52" s="23">
        <f>B51-'Rates Table'!X12</f>
        <v>-81572.400000000009</v>
      </c>
      <c r="S52" s="29" t="s">
        <v>19</v>
      </c>
      <c r="T52" s="37">
        <f>B51-'Rates Table'!AA12</f>
        <v>-92560</v>
      </c>
      <c r="U52" s="13"/>
    </row>
    <row r="53" spans="1:21" ht="16" thickTop="1" x14ac:dyDescent="0.35">
      <c r="A53" s="199"/>
      <c r="B53" s="201"/>
      <c r="C53" s="17" t="s">
        <v>18</v>
      </c>
      <c r="D53" s="18">
        <f>(B53/52)-'Rates Table'!B12</f>
        <v>-675</v>
      </c>
      <c r="E53" s="17" t="s">
        <v>18</v>
      </c>
      <c r="F53" s="19">
        <f>(B53/52)-'Rates Table'!E12</f>
        <v>-821.4</v>
      </c>
      <c r="G53" s="17" t="s">
        <v>18</v>
      </c>
      <c r="H53" s="19">
        <f>(B53/52)-'Rates Table'!H12</f>
        <v>-1014.3000000000001</v>
      </c>
      <c r="I53" s="17" t="s">
        <v>18</v>
      </c>
      <c r="J53" s="20">
        <f>(B53/52)-'Rates Table'!K12</f>
        <v>-1101.8000000000002</v>
      </c>
      <c r="K53" s="17" t="s">
        <v>18</v>
      </c>
      <c r="L53" s="19">
        <f>(B53/52)-'Rates Table'!N12</f>
        <v>-1302.4000000000001</v>
      </c>
      <c r="M53" s="17" t="s">
        <v>18</v>
      </c>
      <c r="N53" s="19">
        <f>(B53/52)-'Rates Table'!Q12</f>
        <v>-1337.6</v>
      </c>
      <c r="O53" s="17" t="s">
        <v>18</v>
      </c>
      <c r="P53" s="19">
        <f>(B53/52)-'Rates Table'!T12</f>
        <v>-1538.1</v>
      </c>
      <c r="Q53" s="17" t="s">
        <v>18</v>
      </c>
      <c r="R53" s="19">
        <f>(B53/52)-'Rates Table'!W12</f>
        <v>-1568.7</v>
      </c>
      <c r="S53" s="17" t="s">
        <v>18</v>
      </c>
      <c r="T53" s="36">
        <f>(B53/52)-'Rates Table'!Z12</f>
        <v>-1780</v>
      </c>
      <c r="U53" s="13"/>
    </row>
    <row r="54" spans="1:21" ht="16" thickBot="1" x14ac:dyDescent="0.4">
      <c r="A54" s="200"/>
      <c r="B54" s="202"/>
      <c r="C54" s="21" t="s">
        <v>19</v>
      </c>
      <c r="D54" s="22">
        <f>B53-'Rates Table'!C12</f>
        <v>-35100</v>
      </c>
      <c r="E54" s="21" t="s">
        <v>19</v>
      </c>
      <c r="F54" s="23">
        <f>B53-'Rates Table'!F12</f>
        <v>-42712.800000000003</v>
      </c>
      <c r="G54" s="21" t="s">
        <v>19</v>
      </c>
      <c r="H54" s="23">
        <f>B53-'Rates Table'!I12</f>
        <v>-52743.600000000006</v>
      </c>
      <c r="I54" s="21" t="s">
        <v>19</v>
      </c>
      <c r="J54" s="24">
        <f>B53-'Rates Table'!L12</f>
        <v>-57293.600000000006</v>
      </c>
      <c r="K54" s="21" t="s">
        <v>19</v>
      </c>
      <c r="L54" s="23">
        <f>B53-'Rates Table'!O12</f>
        <v>-67724.800000000003</v>
      </c>
      <c r="M54" s="21" t="s">
        <v>19</v>
      </c>
      <c r="N54" s="23">
        <f>B53-'Rates Table'!R12</f>
        <v>-69555.199999999997</v>
      </c>
      <c r="O54" s="21" t="s">
        <v>19</v>
      </c>
      <c r="P54" s="23">
        <f>B53-'Rates Table'!U12</f>
        <v>-79981.2</v>
      </c>
      <c r="Q54" s="21" t="s">
        <v>19</v>
      </c>
      <c r="R54" s="23">
        <f>B53-'Rates Table'!X12</f>
        <v>-81572.400000000009</v>
      </c>
      <c r="S54" s="21" t="s">
        <v>19</v>
      </c>
      <c r="T54" s="37">
        <f>B53-'Rates Table'!AA12</f>
        <v>-92560</v>
      </c>
      <c r="U54" s="13"/>
    </row>
    <row r="55" spans="1:21" ht="16" thickTop="1" x14ac:dyDescent="0.35">
      <c r="A55" s="195"/>
      <c r="B55" s="197"/>
      <c r="C55" s="25" t="s">
        <v>18</v>
      </c>
      <c r="D55" s="26">
        <f>(B55/52)-'Rates Table'!B12</f>
        <v>-675</v>
      </c>
      <c r="E55" s="25" t="s">
        <v>18</v>
      </c>
      <c r="F55" s="27">
        <f>(B55/52)-'Rates Table'!E12</f>
        <v>-821.4</v>
      </c>
      <c r="G55" s="25" t="s">
        <v>18</v>
      </c>
      <c r="H55" s="27">
        <f>(B55/52)-'Rates Table'!H12</f>
        <v>-1014.3000000000001</v>
      </c>
      <c r="I55" s="25" t="s">
        <v>18</v>
      </c>
      <c r="J55" s="28">
        <f>(B55/52)-'Rates Table'!K12</f>
        <v>-1101.8000000000002</v>
      </c>
      <c r="K55" s="25" t="s">
        <v>18</v>
      </c>
      <c r="L55" s="19">
        <f>(B55/52)-'Rates Table'!N12</f>
        <v>-1302.4000000000001</v>
      </c>
      <c r="M55" s="25" t="s">
        <v>18</v>
      </c>
      <c r="N55" s="19">
        <f>(B55/52)-'Rates Table'!Q12</f>
        <v>-1337.6</v>
      </c>
      <c r="O55" s="25" t="s">
        <v>18</v>
      </c>
      <c r="P55" s="19">
        <f>(B55/52)-'Rates Table'!T12</f>
        <v>-1538.1</v>
      </c>
      <c r="Q55" s="25" t="s">
        <v>18</v>
      </c>
      <c r="R55" s="19">
        <f>(B55/52)-'Rates Table'!W12</f>
        <v>-1568.7</v>
      </c>
      <c r="S55" s="25" t="s">
        <v>18</v>
      </c>
      <c r="T55" s="36">
        <f>(B55/52)-'Rates Table'!Z12</f>
        <v>-1780</v>
      </c>
      <c r="U55" s="13"/>
    </row>
    <row r="56" spans="1:21" ht="16" thickBot="1" x14ac:dyDescent="0.4">
      <c r="A56" s="196"/>
      <c r="B56" s="198"/>
      <c r="C56" s="29" t="s">
        <v>19</v>
      </c>
      <c r="D56" s="30">
        <f>B55-'Rates Table'!C12</f>
        <v>-35100</v>
      </c>
      <c r="E56" s="29" t="s">
        <v>19</v>
      </c>
      <c r="F56" s="31">
        <f>B55-'Rates Table'!F12</f>
        <v>-42712.800000000003</v>
      </c>
      <c r="G56" s="29" t="s">
        <v>19</v>
      </c>
      <c r="H56" s="31">
        <f>B55-'Rates Table'!I12</f>
        <v>-52743.600000000006</v>
      </c>
      <c r="I56" s="29" t="s">
        <v>19</v>
      </c>
      <c r="J56" s="32">
        <f>B55-'Rates Table'!L12</f>
        <v>-57293.600000000006</v>
      </c>
      <c r="K56" s="29" t="s">
        <v>19</v>
      </c>
      <c r="L56" s="23">
        <f>B55-'Rates Table'!O12</f>
        <v>-67724.800000000003</v>
      </c>
      <c r="M56" s="29" t="s">
        <v>19</v>
      </c>
      <c r="N56" s="23">
        <f>B55-'Rates Table'!R12</f>
        <v>-69555.199999999997</v>
      </c>
      <c r="O56" s="29" t="s">
        <v>19</v>
      </c>
      <c r="P56" s="23">
        <f>B55-'Rates Table'!U12</f>
        <v>-79981.2</v>
      </c>
      <c r="Q56" s="29" t="s">
        <v>19</v>
      </c>
      <c r="R56" s="23">
        <f>B55-'Rates Table'!X12</f>
        <v>-81572.400000000009</v>
      </c>
      <c r="S56" s="29" t="s">
        <v>19</v>
      </c>
      <c r="T56" s="37">
        <f>B55-'Rates Table'!AA12</f>
        <v>-92560</v>
      </c>
      <c r="U56" s="13"/>
    </row>
    <row r="57" spans="1:21" ht="16" thickTop="1" x14ac:dyDescent="0.35">
      <c r="A57" s="199"/>
      <c r="B57" s="201"/>
      <c r="C57" s="17" t="s">
        <v>18</v>
      </c>
      <c r="D57" s="18">
        <f>(B57/52)-'Rates Table'!B12</f>
        <v>-675</v>
      </c>
      <c r="E57" s="17" t="s">
        <v>18</v>
      </c>
      <c r="F57" s="19">
        <f>(B57/52)-'Rates Table'!E12</f>
        <v>-821.4</v>
      </c>
      <c r="G57" s="17" t="s">
        <v>18</v>
      </c>
      <c r="H57" s="19">
        <f>(B57/52)-'Rates Table'!H12</f>
        <v>-1014.3000000000001</v>
      </c>
      <c r="I57" s="17" t="s">
        <v>18</v>
      </c>
      <c r="J57" s="20">
        <f>(B57/52)-'Rates Table'!K12</f>
        <v>-1101.8000000000002</v>
      </c>
      <c r="K57" s="17" t="s">
        <v>18</v>
      </c>
      <c r="L57" s="19">
        <f>(B57/52)-'Rates Table'!N12</f>
        <v>-1302.4000000000001</v>
      </c>
      <c r="M57" s="17" t="s">
        <v>18</v>
      </c>
      <c r="N57" s="19">
        <f>(B57/52)-'Rates Table'!Q12</f>
        <v>-1337.6</v>
      </c>
      <c r="O57" s="17" t="s">
        <v>18</v>
      </c>
      <c r="P57" s="19">
        <f>(B57/52)-'Rates Table'!T12</f>
        <v>-1538.1</v>
      </c>
      <c r="Q57" s="17" t="s">
        <v>18</v>
      </c>
      <c r="R57" s="19">
        <f>(B57/52)-'Rates Table'!W12</f>
        <v>-1568.7</v>
      </c>
      <c r="S57" s="17" t="s">
        <v>18</v>
      </c>
      <c r="T57" s="36">
        <f>(B57/52)-'Rates Table'!Z12</f>
        <v>-1780</v>
      </c>
      <c r="U57" s="13"/>
    </row>
    <row r="58" spans="1:21" ht="16" thickBot="1" x14ac:dyDescent="0.4">
      <c r="A58" s="200"/>
      <c r="B58" s="202"/>
      <c r="C58" s="21" t="s">
        <v>19</v>
      </c>
      <c r="D58" s="22">
        <f>B57-'Rates Table'!C12</f>
        <v>-35100</v>
      </c>
      <c r="E58" s="21" t="s">
        <v>19</v>
      </c>
      <c r="F58" s="23">
        <f>B57-'Rates Table'!F12</f>
        <v>-42712.800000000003</v>
      </c>
      <c r="G58" s="21" t="s">
        <v>19</v>
      </c>
      <c r="H58" s="23">
        <f>B57-'Rates Table'!I12</f>
        <v>-52743.600000000006</v>
      </c>
      <c r="I58" s="21" t="s">
        <v>19</v>
      </c>
      <c r="J58" s="24">
        <f>B57-'Rates Table'!L12</f>
        <v>-57293.600000000006</v>
      </c>
      <c r="K58" s="21" t="s">
        <v>19</v>
      </c>
      <c r="L58" s="23">
        <f>B57-'Rates Table'!O12</f>
        <v>-67724.800000000003</v>
      </c>
      <c r="M58" s="21" t="s">
        <v>19</v>
      </c>
      <c r="N58" s="23">
        <f>B57-'Rates Table'!R12</f>
        <v>-69555.199999999997</v>
      </c>
      <c r="O58" s="21" t="s">
        <v>19</v>
      </c>
      <c r="P58" s="23">
        <f>B57-'Rates Table'!U12</f>
        <v>-79981.2</v>
      </c>
      <c r="Q58" s="21" t="s">
        <v>19</v>
      </c>
      <c r="R58" s="23">
        <f>B57-'Rates Table'!X12</f>
        <v>-81572.400000000009</v>
      </c>
      <c r="S58" s="21" t="s">
        <v>19</v>
      </c>
      <c r="T58" s="37">
        <f>B57-'Rates Table'!AA12</f>
        <v>-92560</v>
      </c>
      <c r="U58" s="13"/>
    </row>
    <row r="59" spans="1:21" ht="16" thickTop="1" x14ac:dyDescent="0.35">
      <c r="A59" s="195"/>
      <c r="B59" s="197"/>
      <c r="C59" s="25" t="s">
        <v>18</v>
      </c>
      <c r="D59" s="26">
        <f>(B59/52)-'Rates Table'!B12</f>
        <v>-675</v>
      </c>
      <c r="E59" s="25" t="s">
        <v>18</v>
      </c>
      <c r="F59" s="27">
        <f>(B59/52)-'Rates Table'!E12</f>
        <v>-821.4</v>
      </c>
      <c r="G59" s="25" t="s">
        <v>18</v>
      </c>
      <c r="H59" s="27">
        <f>(B59/52)-'Rates Table'!H12</f>
        <v>-1014.3000000000001</v>
      </c>
      <c r="I59" s="25" t="s">
        <v>18</v>
      </c>
      <c r="J59" s="28">
        <f>(B59/52)-'Rates Table'!K12</f>
        <v>-1101.8000000000002</v>
      </c>
      <c r="K59" s="25" t="s">
        <v>18</v>
      </c>
      <c r="L59" s="19">
        <f>(B59/52)-'Rates Table'!N12</f>
        <v>-1302.4000000000001</v>
      </c>
      <c r="M59" s="25" t="s">
        <v>18</v>
      </c>
      <c r="N59" s="19">
        <f>(B59/52)-'Rates Table'!Q12</f>
        <v>-1337.6</v>
      </c>
      <c r="O59" s="25" t="s">
        <v>18</v>
      </c>
      <c r="P59" s="19">
        <f>(B59/52)-'Rates Table'!T12</f>
        <v>-1538.1</v>
      </c>
      <c r="Q59" s="25" t="s">
        <v>18</v>
      </c>
      <c r="R59" s="19">
        <f>(B59/52)-'Rates Table'!W12</f>
        <v>-1568.7</v>
      </c>
      <c r="S59" s="25" t="s">
        <v>18</v>
      </c>
      <c r="T59" s="36">
        <f>(B59/52)-'Rates Table'!Z12</f>
        <v>-1780</v>
      </c>
      <c r="U59" s="13"/>
    </row>
    <row r="60" spans="1:21" ht="16" thickBot="1" x14ac:dyDescent="0.4">
      <c r="A60" s="196"/>
      <c r="B60" s="198"/>
      <c r="C60" s="29" t="s">
        <v>19</v>
      </c>
      <c r="D60" s="30">
        <f>B59-'Rates Table'!C12</f>
        <v>-35100</v>
      </c>
      <c r="E60" s="29" t="s">
        <v>19</v>
      </c>
      <c r="F60" s="31">
        <f>B59-'Rates Table'!F12</f>
        <v>-42712.800000000003</v>
      </c>
      <c r="G60" s="29" t="s">
        <v>19</v>
      </c>
      <c r="H60" s="31">
        <f>B59-'Rates Table'!I12</f>
        <v>-52743.600000000006</v>
      </c>
      <c r="I60" s="29" t="s">
        <v>19</v>
      </c>
      <c r="J60" s="32">
        <f>B59-'Rates Table'!L12</f>
        <v>-57293.600000000006</v>
      </c>
      <c r="K60" s="29" t="s">
        <v>19</v>
      </c>
      <c r="L60" s="23">
        <f>B59-'Rates Table'!O12</f>
        <v>-67724.800000000003</v>
      </c>
      <c r="M60" s="29" t="s">
        <v>19</v>
      </c>
      <c r="N60" s="23">
        <f>B59-'Rates Table'!R12</f>
        <v>-69555.199999999997</v>
      </c>
      <c r="O60" s="29" t="s">
        <v>19</v>
      </c>
      <c r="P60" s="23">
        <f>B59-'Rates Table'!U12</f>
        <v>-79981.2</v>
      </c>
      <c r="Q60" s="29" t="s">
        <v>19</v>
      </c>
      <c r="R60" s="23">
        <f>B59-'Rates Table'!X12</f>
        <v>-81572.400000000009</v>
      </c>
      <c r="S60" s="29" t="s">
        <v>19</v>
      </c>
      <c r="T60" s="37">
        <f>B59-'Rates Table'!AA12</f>
        <v>-92560</v>
      </c>
      <c r="U60" s="13"/>
    </row>
    <row r="61" spans="1:21" ht="16" thickTop="1" x14ac:dyDescent="0.35">
      <c r="A61" s="199"/>
      <c r="B61" s="201"/>
      <c r="C61" s="17" t="s">
        <v>18</v>
      </c>
      <c r="D61" s="18">
        <f>(B61/52)-'Rates Table'!B12</f>
        <v>-675</v>
      </c>
      <c r="E61" s="17" t="s">
        <v>18</v>
      </c>
      <c r="F61" s="19">
        <f>(B61/52)-'Rates Table'!E12</f>
        <v>-821.4</v>
      </c>
      <c r="G61" s="17" t="s">
        <v>18</v>
      </c>
      <c r="H61" s="19">
        <f>(B61/52)-'Rates Table'!H12</f>
        <v>-1014.3000000000001</v>
      </c>
      <c r="I61" s="17" t="s">
        <v>18</v>
      </c>
      <c r="J61" s="20">
        <f>(B61/52)-'Rates Table'!K12</f>
        <v>-1101.8000000000002</v>
      </c>
      <c r="K61" s="17" t="s">
        <v>18</v>
      </c>
      <c r="L61" s="19">
        <f>(B61/52)-'Rates Table'!N12</f>
        <v>-1302.4000000000001</v>
      </c>
      <c r="M61" s="17" t="s">
        <v>18</v>
      </c>
      <c r="N61" s="19">
        <f>(B61/52)-'Rates Table'!Q12</f>
        <v>-1337.6</v>
      </c>
      <c r="O61" s="17" t="s">
        <v>18</v>
      </c>
      <c r="P61" s="19">
        <f>(B61/52)-'Rates Table'!T12</f>
        <v>-1538.1</v>
      </c>
      <c r="Q61" s="17" t="s">
        <v>18</v>
      </c>
      <c r="R61" s="19">
        <f>(B61/52)-'Rates Table'!W12</f>
        <v>-1568.7</v>
      </c>
      <c r="S61" s="17" t="s">
        <v>18</v>
      </c>
      <c r="T61" s="36">
        <f>(B61/52)-'Rates Table'!Z12</f>
        <v>-1780</v>
      </c>
      <c r="U61" s="13"/>
    </row>
    <row r="62" spans="1:21" ht="16" thickBot="1" x14ac:dyDescent="0.4">
      <c r="A62" s="200"/>
      <c r="B62" s="202"/>
      <c r="C62" s="21" t="s">
        <v>19</v>
      </c>
      <c r="D62" s="22">
        <f>B61-'Rates Table'!C12</f>
        <v>-35100</v>
      </c>
      <c r="E62" s="21" t="s">
        <v>19</v>
      </c>
      <c r="F62" s="23">
        <f>B61-'Rates Table'!F12</f>
        <v>-42712.800000000003</v>
      </c>
      <c r="G62" s="21" t="s">
        <v>19</v>
      </c>
      <c r="H62" s="23">
        <f>B61-'Rates Table'!I12</f>
        <v>-52743.600000000006</v>
      </c>
      <c r="I62" s="21" t="s">
        <v>19</v>
      </c>
      <c r="J62" s="24">
        <f>B61-'Rates Table'!L12</f>
        <v>-57293.600000000006</v>
      </c>
      <c r="K62" s="21" t="s">
        <v>19</v>
      </c>
      <c r="L62" s="23">
        <f>B61-'Rates Table'!O12</f>
        <v>-67724.800000000003</v>
      </c>
      <c r="M62" s="21" t="s">
        <v>19</v>
      </c>
      <c r="N62" s="23">
        <f>B61-'Rates Table'!R12</f>
        <v>-69555.199999999997</v>
      </c>
      <c r="O62" s="21" t="s">
        <v>19</v>
      </c>
      <c r="P62" s="23">
        <f>B61-'Rates Table'!U12</f>
        <v>-79981.2</v>
      </c>
      <c r="Q62" s="21" t="s">
        <v>19</v>
      </c>
      <c r="R62" s="23">
        <f>B61-'Rates Table'!X12</f>
        <v>-81572.400000000009</v>
      </c>
      <c r="S62" s="21" t="s">
        <v>19</v>
      </c>
      <c r="T62" s="37">
        <f>B61-'Rates Table'!AA12</f>
        <v>-92560</v>
      </c>
      <c r="U62" s="13"/>
    </row>
    <row r="63" spans="1:21" ht="16" thickTop="1" x14ac:dyDescent="0.35">
      <c r="A63" s="195"/>
      <c r="B63" s="197"/>
      <c r="C63" s="25" t="s">
        <v>18</v>
      </c>
      <c r="D63" s="26">
        <f>(B63/52)-'Rates Table'!B12</f>
        <v>-675</v>
      </c>
      <c r="E63" s="25" t="s">
        <v>18</v>
      </c>
      <c r="F63" s="27">
        <f>(B63/52)-'Rates Table'!E12</f>
        <v>-821.4</v>
      </c>
      <c r="G63" s="25" t="s">
        <v>18</v>
      </c>
      <c r="H63" s="27">
        <f>(B63/52)-'Rates Table'!H12</f>
        <v>-1014.3000000000001</v>
      </c>
      <c r="I63" s="25" t="s">
        <v>18</v>
      </c>
      <c r="J63" s="28">
        <f>(B63/52)-'Rates Table'!K12</f>
        <v>-1101.8000000000002</v>
      </c>
      <c r="K63" s="25" t="s">
        <v>18</v>
      </c>
      <c r="L63" s="19">
        <f>(B63/52)-'Rates Table'!N12</f>
        <v>-1302.4000000000001</v>
      </c>
      <c r="M63" s="25" t="s">
        <v>18</v>
      </c>
      <c r="N63" s="19">
        <f>(B63/52)-'Rates Table'!Q12</f>
        <v>-1337.6</v>
      </c>
      <c r="O63" s="25" t="s">
        <v>18</v>
      </c>
      <c r="P63" s="19">
        <f>(B63/52)-'Rates Table'!T12</f>
        <v>-1538.1</v>
      </c>
      <c r="Q63" s="25" t="s">
        <v>18</v>
      </c>
      <c r="R63" s="19">
        <f>(B63/52)-'Rates Table'!W12</f>
        <v>-1568.7</v>
      </c>
      <c r="S63" s="25" t="s">
        <v>18</v>
      </c>
      <c r="T63" s="36">
        <f>(B63/52)-'Rates Table'!Z12</f>
        <v>-1780</v>
      </c>
      <c r="U63" s="13"/>
    </row>
    <row r="64" spans="1:21" ht="16" thickBot="1" x14ac:dyDescent="0.4">
      <c r="A64" s="196"/>
      <c r="B64" s="198"/>
      <c r="C64" s="29" t="s">
        <v>19</v>
      </c>
      <c r="D64" s="30">
        <f>B63-'Rates Table'!C12</f>
        <v>-35100</v>
      </c>
      <c r="E64" s="29" t="s">
        <v>19</v>
      </c>
      <c r="F64" s="31">
        <f>B63-'Rates Table'!F12</f>
        <v>-42712.800000000003</v>
      </c>
      <c r="G64" s="29" t="s">
        <v>19</v>
      </c>
      <c r="H64" s="31">
        <f>B63-'Rates Table'!I12</f>
        <v>-52743.600000000006</v>
      </c>
      <c r="I64" s="29" t="s">
        <v>19</v>
      </c>
      <c r="J64" s="32">
        <f>B63-'Rates Table'!L12</f>
        <v>-57293.600000000006</v>
      </c>
      <c r="K64" s="29" t="s">
        <v>19</v>
      </c>
      <c r="L64" s="23">
        <f>B63-'Rates Table'!O12</f>
        <v>-67724.800000000003</v>
      </c>
      <c r="M64" s="29" t="s">
        <v>19</v>
      </c>
      <c r="N64" s="23">
        <f>B63-'Rates Table'!R12</f>
        <v>-69555.199999999997</v>
      </c>
      <c r="O64" s="29" t="s">
        <v>19</v>
      </c>
      <c r="P64" s="23">
        <f>B63-'Rates Table'!U12</f>
        <v>-79981.2</v>
      </c>
      <c r="Q64" s="29" t="s">
        <v>19</v>
      </c>
      <c r="R64" s="23">
        <f>B63-'Rates Table'!X12</f>
        <v>-81572.400000000009</v>
      </c>
      <c r="S64" s="29" t="s">
        <v>19</v>
      </c>
      <c r="T64" s="37">
        <f>B63-'Rates Table'!AA12</f>
        <v>-92560</v>
      </c>
      <c r="U64" s="13"/>
    </row>
    <row r="65" spans="1:20" ht="19" thickTop="1" x14ac:dyDescent="0.45">
      <c r="A65" s="207" t="s">
        <v>16</v>
      </c>
      <c r="B65" s="208"/>
      <c r="C65" s="208"/>
      <c r="D65" s="208"/>
      <c r="E65" s="208"/>
      <c r="F65" s="208"/>
      <c r="G65" s="208"/>
      <c r="H65" s="208"/>
      <c r="I65" s="208"/>
      <c r="J65" s="208"/>
      <c r="K65" s="208"/>
      <c r="L65" s="208"/>
      <c r="M65" s="208"/>
      <c r="N65" s="208"/>
      <c r="O65" s="208"/>
      <c r="P65" s="208"/>
      <c r="Q65" s="208"/>
      <c r="R65" s="208"/>
      <c r="S65" s="208"/>
      <c r="T65" s="209"/>
    </row>
    <row r="66" spans="1:20" ht="16" thickBot="1" x14ac:dyDescent="0.4">
      <c r="A66" s="15" t="s">
        <v>13</v>
      </c>
      <c r="B66" s="15" t="s">
        <v>17</v>
      </c>
      <c r="C66" s="210" t="s">
        <v>3</v>
      </c>
      <c r="D66" s="211"/>
      <c r="E66" s="210" t="s">
        <v>4</v>
      </c>
      <c r="F66" s="211"/>
      <c r="G66" s="210" t="s">
        <v>5</v>
      </c>
      <c r="H66" s="211"/>
      <c r="I66" s="210" t="s">
        <v>6</v>
      </c>
      <c r="J66" s="211"/>
      <c r="K66" s="210" t="s">
        <v>7</v>
      </c>
      <c r="L66" s="211"/>
      <c r="M66" s="210" t="s">
        <v>8</v>
      </c>
      <c r="N66" s="211"/>
      <c r="O66" s="210" t="s">
        <v>9</v>
      </c>
      <c r="P66" s="211"/>
      <c r="Q66" s="210" t="s">
        <v>10</v>
      </c>
      <c r="R66" s="211"/>
      <c r="S66" s="210" t="s">
        <v>11</v>
      </c>
      <c r="T66" s="211"/>
    </row>
    <row r="67" spans="1:20" ht="16" thickTop="1" x14ac:dyDescent="0.35">
      <c r="A67" s="199"/>
      <c r="B67" s="201"/>
      <c r="C67" s="17" t="s">
        <v>18</v>
      </c>
      <c r="D67" s="18">
        <f>(B67*40)-'Rates Table'!B12</f>
        <v>-675</v>
      </c>
      <c r="E67" s="17" t="s">
        <v>18</v>
      </c>
      <c r="F67" s="19">
        <f>(B67*40)-'Rates Table'!E12</f>
        <v>-821.4</v>
      </c>
      <c r="G67" s="17" t="s">
        <v>18</v>
      </c>
      <c r="H67" s="19">
        <f>(B67*40)-'Rates Table'!H12</f>
        <v>-1014.3000000000001</v>
      </c>
      <c r="I67" s="17" t="s">
        <v>18</v>
      </c>
      <c r="J67" s="20">
        <f>(B67*40)-'Rates Table'!K12</f>
        <v>-1101.8000000000002</v>
      </c>
      <c r="K67" s="17" t="s">
        <v>18</v>
      </c>
      <c r="L67" s="19">
        <f>(B67*40)-'Rates Table'!N12</f>
        <v>-1302.4000000000001</v>
      </c>
      <c r="M67" s="17" t="s">
        <v>18</v>
      </c>
      <c r="N67" s="19">
        <f>(B67*40)-'Rates Table'!Q12</f>
        <v>-1337.6</v>
      </c>
      <c r="O67" s="17" t="s">
        <v>18</v>
      </c>
      <c r="P67" s="19">
        <f>(B67*40)-'Rates Table'!T12</f>
        <v>-1538.1</v>
      </c>
      <c r="Q67" s="17" t="s">
        <v>18</v>
      </c>
      <c r="R67" s="19">
        <f>(B67*40)-'Rates Table'!W12</f>
        <v>-1568.7</v>
      </c>
      <c r="S67" s="17" t="s">
        <v>18</v>
      </c>
      <c r="T67" s="36">
        <f>(B67*40)-'Rates Table'!Z12</f>
        <v>-1780</v>
      </c>
    </row>
    <row r="68" spans="1:20" ht="16" thickBot="1" x14ac:dyDescent="0.4">
      <c r="A68" s="200"/>
      <c r="B68" s="202"/>
      <c r="C68" s="21" t="s">
        <v>19</v>
      </c>
      <c r="D68" s="22">
        <f>(B67*2080)-'Rates Table'!C12</f>
        <v>-35100</v>
      </c>
      <c r="E68" s="21" t="s">
        <v>19</v>
      </c>
      <c r="F68" s="23">
        <f>(B67*2080)-'Rates Table'!F12</f>
        <v>-42712.800000000003</v>
      </c>
      <c r="G68" s="21" t="s">
        <v>19</v>
      </c>
      <c r="H68" s="23">
        <f>(B67*2080)-'Rates Table'!I12</f>
        <v>-52743.600000000006</v>
      </c>
      <c r="I68" s="21" t="s">
        <v>19</v>
      </c>
      <c r="J68" s="24">
        <f>(B67*2080)-'Rates Table'!L12</f>
        <v>-57293.600000000006</v>
      </c>
      <c r="K68" s="21" t="s">
        <v>19</v>
      </c>
      <c r="L68" s="23">
        <f>(B67*2080)-'Rates Table'!O12</f>
        <v>-67724.800000000003</v>
      </c>
      <c r="M68" s="21" t="s">
        <v>19</v>
      </c>
      <c r="N68" s="23">
        <f>(B67*2080)-'Rates Table'!R12</f>
        <v>-69555.199999999997</v>
      </c>
      <c r="O68" s="21" t="s">
        <v>19</v>
      </c>
      <c r="P68" s="23">
        <f>(B67*2080)-'Rates Table'!U12</f>
        <v>-79981.2</v>
      </c>
      <c r="Q68" s="21" t="s">
        <v>19</v>
      </c>
      <c r="R68" s="23">
        <f>(B67*2080)-'Rates Table'!X12</f>
        <v>-81572.400000000009</v>
      </c>
      <c r="S68" s="21" t="s">
        <v>19</v>
      </c>
      <c r="T68" s="37">
        <f>(B67*2080)-'Rates Table'!AA12</f>
        <v>-92560</v>
      </c>
    </row>
    <row r="69" spans="1:20" ht="16" thickTop="1" x14ac:dyDescent="0.35">
      <c r="A69" s="203"/>
      <c r="B69" s="204"/>
      <c r="C69" s="10" t="s">
        <v>18</v>
      </c>
      <c r="D69" s="14">
        <f>(B69*40)-'Rates Table'!B12</f>
        <v>-675</v>
      </c>
      <c r="E69" s="10" t="s">
        <v>18</v>
      </c>
      <c r="F69" s="12">
        <f>(B69*40)-'Rates Table'!E12</f>
        <v>-821.4</v>
      </c>
      <c r="G69" s="10" t="s">
        <v>18</v>
      </c>
      <c r="H69" s="12">
        <f>(B69*40)-'Rates Table'!H12</f>
        <v>-1014.3000000000001</v>
      </c>
      <c r="I69" s="10" t="s">
        <v>18</v>
      </c>
      <c r="J69" s="16">
        <f>(B69*40)-'Rates Table'!K12</f>
        <v>-1101.8000000000002</v>
      </c>
      <c r="K69" s="10" t="s">
        <v>18</v>
      </c>
      <c r="L69" s="12">
        <f>(B69*40)-'Rates Table'!N12</f>
        <v>-1302.4000000000001</v>
      </c>
      <c r="M69" s="10" t="s">
        <v>18</v>
      </c>
      <c r="N69" s="12">
        <f>(B69*40)-'Rates Table'!Q12</f>
        <v>-1337.6</v>
      </c>
      <c r="O69" s="10" t="s">
        <v>18</v>
      </c>
      <c r="P69" s="12">
        <f>(B69*40)-'Rates Table'!T12</f>
        <v>-1538.1</v>
      </c>
      <c r="Q69" s="10" t="s">
        <v>18</v>
      </c>
      <c r="R69" s="12">
        <f>(B69*40)-'Rates Table'!W12</f>
        <v>-1568.7</v>
      </c>
      <c r="S69" s="10" t="s">
        <v>18</v>
      </c>
      <c r="T69" s="38">
        <f>(B69*40)-'Rates Table'!Z12</f>
        <v>-1780</v>
      </c>
    </row>
    <row r="70" spans="1:20" ht="16" thickBot="1" x14ac:dyDescent="0.4">
      <c r="A70" s="205"/>
      <c r="B70" s="206"/>
      <c r="C70" s="9" t="s">
        <v>19</v>
      </c>
      <c r="D70" s="33">
        <f>(B69*2080)-'Rates Table'!C12</f>
        <v>-35100</v>
      </c>
      <c r="E70" s="9" t="s">
        <v>19</v>
      </c>
      <c r="F70" s="34">
        <f>(B69*2080)-'Rates Table'!F12</f>
        <v>-42712.800000000003</v>
      </c>
      <c r="G70" s="9" t="s">
        <v>19</v>
      </c>
      <c r="H70" s="34">
        <f>(B69*2080)-'Rates Table'!I12</f>
        <v>-52743.600000000006</v>
      </c>
      <c r="I70" s="9" t="s">
        <v>19</v>
      </c>
      <c r="J70" s="35">
        <f>(B69*2080)-'Rates Table'!L12</f>
        <v>-57293.600000000006</v>
      </c>
      <c r="K70" s="9" t="s">
        <v>19</v>
      </c>
      <c r="L70" s="34">
        <f>(B69*2080)-'Rates Table'!O12</f>
        <v>-67724.800000000003</v>
      </c>
      <c r="M70" s="9" t="s">
        <v>19</v>
      </c>
      <c r="N70" s="34">
        <f>(B69*2080)-'Rates Table'!R12</f>
        <v>-69555.199999999997</v>
      </c>
      <c r="O70" s="9" t="s">
        <v>19</v>
      </c>
      <c r="P70" s="34">
        <f>(B69*2080)-'Rates Table'!U12</f>
        <v>-79981.2</v>
      </c>
      <c r="Q70" s="9" t="s">
        <v>19</v>
      </c>
      <c r="R70" s="34">
        <f>(B69*2080)-'Rates Table'!X12</f>
        <v>-81572.400000000009</v>
      </c>
      <c r="S70" s="9" t="s">
        <v>19</v>
      </c>
      <c r="T70" s="39">
        <f>(B69*2080)-'Rates Table'!AA12</f>
        <v>-92560</v>
      </c>
    </row>
    <row r="71" spans="1:20" ht="16" thickTop="1" x14ac:dyDescent="0.35">
      <c r="A71" s="199"/>
      <c r="B71" s="201"/>
      <c r="C71" s="17" t="s">
        <v>18</v>
      </c>
      <c r="D71" s="18">
        <f>(B71*40)-'Rates Table'!B12</f>
        <v>-675</v>
      </c>
      <c r="E71" s="17" t="s">
        <v>18</v>
      </c>
      <c r="F71" s="19">
        <f>(B71*40)-'Rates Table'!E12</f>
        <v>-821.4</v>
      </c>
      <c r="G71" s="17" t="s">
        <v>18</v>
      </c>
      <c r="H71" s="19">
        <f>(B71*40)-'Rates Table'!H12</f>
        <v>-1014.3000000000001</v>
      </c>
      <c r="I71" s="17" t="s">
        <v>18</v>
      </c>
      <c r="J71" s="20">
        <f>(B71*40)-'Rates Table'!K12</f>
        <v>-1101.8000000000002</v>
      </c>
      <c r="K71" s="17" t="s">
        <v>18</v>
      </c>
      <c r="L71" s="19">
        <f>(B71*40)-'Rates Table'!N12</f>
        <v>-1302.4000000000001</v>
      </c>
      <c r="M71" s="17" t="s">
        <v>18</v>
      </c>
      <c r="N71" s="19">
        <f>(B71*40)-'Rates Table'!Q12</f>
        <v>-1337.6</v>
      </c>
      <c r="O71" s="17" t="s">
        <v>18</v>
      </c>
      <c r="P71" s="19">
        <f>(B71*40)-'Rates Table'!T12</f>
        <v>-1538.1</v>
      </c>
      <c r="Q71" s="17" t="s">
        <v>18</v>
      </c>
      <c r="R71" s="19">
        <f>(B71*40)-'Rates Table'!W12</f>
        <v>-1568.7</v>
      </c>
      <c r="S71" s="17" t="s">
        <v>18</v>
      </c>
      <c r="T71" s="36">
        <f>(B71*40)-'Rates Table'!Z12</f>
        <v>-1780</v>
      </c>
    </row>
    <row r="72" spans="1:20" ht="16" thickBot="1" x14ac:dyDescent="0.4">
      <c r="A72" s="200"/>
      <c r="B72" s="202"/>
      <c r="C72" s="21" t="s">
        <v>19</v>
      </c>
      <c r="D72" s="22">
        <f>(B71*2080)-'Rates Table'!C12</f>
        <v>-35100</v>
      </c>
      <c r="E72" s="21" t="s">
        <v>19</v>
      </c>
      <c r="F72" s="23">
        <f>(B71*2080)-'Rates Table'!F12</f>
        <v>-42712.800000000003</v>
      </c>
      <c r="G72" s="21" t="s">
        <v>19</v>
      </c>
      <c r="H72" s="23">
        <f>(B71*2080)-'Rates Table'!I12</f>
        <v>-52743.600000000006</v>
      </c>
      <c r="I72" s="21" t="s">
        <v>19</v>
      </c>
      <c r="J72" s="24">
        <f>(B71*2080)-'Rates Table'!L12</f>
        <v>-57293.600000000006</v>
      </c>
      <c r="K72" s="21" t="s">
        <v>19</v>
      </c>
      <c r="L72" s="23">
        <f>(B71*2080)-'Rates Table'!O12</f>
        <v>-67724.800000000003</v>
      </c>
      <c r="M72" s="21" t="s">
        <v>19</v>
      </c>
      <c r="N72" s="23">
        <f>(B71*2080)-'Rates Table'!R12</f>
        <v>-69555.199999999997</v>
      </c>
      <c r="O72" s="21" t="s">
        <v>19</v>
      </c>
      <c r="P72" s="23">
        <f>(B71*2080)-'Rates Table'!U12</f>
        <v>-79981.2</v>
      </c>
      <c r="Q72" s="21" t="s">
        <v>19</v>
      </c>
      <c r="R72" s="23">
        <f>(B71*2080)-'Rates Table'!X12</f>
        <v>-81572.400000000009</v>
      </c>
      <c r="S72" s="21" t="s">
        <v>19</v>
      </c>
      <c r="T72" s="37">
        <f>(B71*2080)-'Rates Table'!AA12</f>
        <v>-92560</v>
      </c>
    </row>
    <row r="73" spans="1:20" ht="16" thickTop="1" x14ac:dyDescent="0.35">
      <c r="A73" s="203"/>
      <c r="B73" s="204"/>
      <c r="C73" s="10" t="s">
        <v>18</v>
      </c>
      <c r="D73" s="14">
        <f>(B73*40)-'Rates Table'!B12</f>
        <v>-675</v>
      </c>
      <c r="E73" s="10" t="s">
        <v>18</v>
      </c>
      <c r="F73" s="12">
        <f>(B73*40)-'Rates Table'!E12</f>
        <v>-821.4</v>
      </c>
      <c r="G73" s="10" t="s">
        <v>18</v>
      </c>
      <c r="H73" s="12">
        <f>(B73*40)-'Rates Table'!H12</f>
        <v>-1014.3000000000001</v>
      </c>
      <c r="I73" s="10" t="s">
        <v>18</v>
      </c>
      <c r="J73" s="16">
        <f>(B73*40)-'Rates Table'!K12</f>
        <v>-1101.8000000000002</v>
      </c>
      <c r="K73" s="10" t="s">
        <v>18</v>
      </c>
      <c r="L73" s="19">
        <f>(B73*40)-'Rates Table'!N12</f>
        <v>-1302.4000000000001</v>
      </c>
      <c r="M73" s="10" t="s">
        <v>18</v>
      </c>
      <c r="N73" s="19">
        <f>(B73*40)-'Rates Table'!Q12</f>
        <v>-1337.6</v>
      </c>
      <c r="O73" s="10" t="s">
        <v>18</v>
      </c>
      <c r="P73" s="19">
        <f>(B73*40)-'Rates Table'!T12</f>
        <v>-1538.1</v>
      </c>
      <c r="Q73" s="10" t="s">
        <v>18</v>
      </c>
      <c r="R73" s="19">
        <f>(B73*40)-'Rates Table'!W12</f>
        <v>-1568.7</v>
      </c>
      <c r="S73" s="10" t="s">
        <v>18</v>
      </c>
      <c r="T73" s="36">
        <f>(B73*40)-'Rates Table'!Z12</f>
        <v>-1780</v>
      </c>
    </row>
    <row r="74" spans="1:20" ht="16" thickBot="1" x14ac:dyDescent="0.4">
      <c r="A74" s="205"/>
      <c r="B74" s="206"/>
      <c r="C74" s="9" t="s">
        <v>19</v>
      </c>
      <c r="D74" s="33">
        <f>(B73*2080)-'Rates Table'!C12</f>
        <v>-35100</v>
      </c>
      <c r="E74" s="9" t="s">
        <v>19</v>
      </c>
      <c r="F74" s="34">
        <f>(B73*2080)-'Rates Table'!F12</f>
        <v>-42712.800000000003</v>
      </c>
      <c r="G74" s="9" t="s">
        <v>19</v>
      </c>
      <c r="H74" s="34">
        <f>(B73*2080)-'Rates Table'!I12</f>
        <v>-52743.600000000006</v>
      </c>
      <c r="I74" s="9" t="s">
        <v>19</v>
      </c>
      <c r="J74" s="35">
        <f>(B73*2080)-'Rates Table'!L12</f>
        <v>-57293.600000000006</v>
      </c>
      <c r="K74" s="9" t="s">
        <v>19</v>
      </c>
      <c r="L74" s="23">
        <f>(B73*2080)-'Rates Table'!O12</f>
        <v>-67724.800000000003</v>
      </c>
      <c r="M74" s="9" t="s">
        <v>19</v>
      </c>
      <c r="N74" s="23">
        <f>(B73*2080)-'Rates Table'!R12</f>
        <v>-69555.199999999997</v>
      </c>
      <c r="O74" s="9" t="s">
        <v>19</v>
      </c>
      <c r="P74" s="23">
        <f>(B73*2080)-'Rates Table'!U12</f>
        <v>-79981.2</v>
      </c>
      <c r="Q74" s="9" t="s">
        <v>19</v>
      </c>
      <c r="R74" s="23">
        <f>(B73*2080)-'Rates Table'!X12</f>
        <v>-81572.400000000009</v>
      </c>
      <c r="S74" s="9" t="s">
        <v>19</v>
      </c>
      <c r="T74" s="37">
        <f>(B73*2080)-'Rates Table'!AA12</f>
        <v>-92560</v>
      </c>
    </row>
    <row r="75" spans="1:20" ht="16" thickTop="1" x14ac:dyDescent="0.35">
      <c r="A75" s="199"/>
      <c r="B75" s="201"/>
      <c r="C75" s="17" t="s">
        <v>18</v>
      </c>
      <c r="D75" s="18">
        <f>(B75*40)-'Rates Table'!B12</f>
        <v>-675</v>
      </c>
      <c r="E75" s="17" t="s">
        <v>18</v>
      </c>
      <c r="F75" s="19">
        <f>(B75*40)-'Rates Table'!E12</f>
        <v>-821.4</v>
      </c>
      <c r="G75" s="17" t="s">
        <v>18</v>
      </c>
      <c r="H75" s="19">
        <f>(B75*40)-'Rates Table'!H12</f>
        <v>-1014.3000000000001</v>
      </c>
      <c r="I75" s="17" t="s">
        <v>18</v>
      </c>
      <c r="J75" s="20">
        <f>(B75*40)-'Rates Table'!K12</f>
        <v>-1101.8000000000002</v>
      </c>
      <c r="K75" s="17" t="s">
        <v>18</v>
      </c>
      <c r="L75" s="19">
        <f>(B75*40)-'Rates Table'!N12</f>
        <v>-1302.4000000000001</v>
      </c>
      <c r="M75" s="17" t="s">
        <v>18</v>
      </c>
      <c r="N75" s="19">
        <f>(B75*40)-'Rates Table'!Q12</f>
        <v>-1337.6</v>
      </c>
      <c r="O75" s="17" t="s">
        <v>18</v>
      </c>
      <c r="P75" s="19">
        <f>(B75*40)-'Rates Table'!T12</f>
        <v>-1538.1</v>
      </c>
      <c r="Q75" s="17" t="s">
        <v>18</v>
      </c>
      <c r="R75" s="19">
        <f>(B75*40)-'Rates Table'!W12</f>
        <v>-1568.7</v>
      </c>
      <c r="S75" s="17" t="s">
        <v>18</v>
      </c>
      <c r="T75" s="36">
        <f>(B75*40)-'Rates Table'!Z12</f>
        <v>-1780</v>
      </c>
    </row>
    <row r="76" spans="1:20" ht="16" thickBot="1" x14ac:dyDescent="0.4">
      <c r="A76" s="200"/>
      <c r="B76" s="202"/>
      <c r="C76" s="21" t="s">
        <v>19</v>
      </c>
      <c r="D76" s="33">
        <f>(B75*2080)-'Rates Table'!C12</f>
        <v>-35100</v>
      </c>
      <c r="E76" s="21" t="s">
        <v>19</v>
      </c>
      <c r="F76" s="34">
        <f>(B75*2080)-'Rates Table'!F12</f>
        <v>-42712.800000000003</v>
      </c>
      <c r="G76" s="21" t="s">
        <v>19</v>
      </c>
      <c r="H76" s="34">
        <f>(B75*2080)-'Rates Table'!I12</f>
        <v>-52743.600000000006</v>
      </c>
      <c r="I76" s="21" t="s">
        <v>19</v>
      </c>
      <c r="J76" s="35">
        <f>(B75*2080)-'Rates Table'!L12</f>
        <v>-57293.600000000006</v>
      </c>
      <c r="K76" s="21" t="s">
        <v>19</v>
      </c>
      <c r="L76" s="23">
        <f>(B75*2080)-'Rates Table'!O12</f>
        <v>-67724.800000000003</v>
      </c>
      <c r="M76" s="21" t="s">
        <v>19</v>
      </c>
      <c r="N76" s="23">
        <f>(B75*2080)-'Rates Table'!R12</f>
        <v>-69555.199999999997</v>
      </c>
      <c r="O76" s="21" t="s">
        <v>19</v>
      </c>
      <c r="P76" s="23">
        <f>(B75*2080)-'Rates Table'!U12</f>
        <v>-79981.2</v>
      </c>
      <c r="Q76" s="21" t="s">
        <v>19</v>
      </c>
      <c r="R76" s="23">
        <f>(B75*2080)-'Rates Table'!X12</f>
        <v>-81572.400000000009</v>
      </c>
      <c r="S76" s="21" t="s">
        <v>19</v>
      </c>
      <c r="T76" s="37">
        <f>(B75*2080)-'Rates Table'!AA12</f>
        <v>-92560</v>
      </c>
    </row>
    <row r="77" spans="1:20" ht="16" thickTop="1" x14ac:dyDescent="0.35">
      <c r="A77" s="203"/>
      <c r="B77" s="204"/>
      <c r="C77" s="10" t="s">
        <v>18</v>
      </c>
      <c r="D77" s="18">
        <f>(B77*40)-'Rates Table'!B12</f>
        <v>-675</v>
      </c>
      <c r="E77" s="10" t="s">
        <v>18</v>
      </c>
      <c r="F77" s="19">
        <f>(B77*40)-'Rates Table'!E12</f>
        <v>-821.4</v>
      </c>
      <c r="G77" s="10" t="s">
        <v>18</v>
      </c>
      <c r="H77" s="19">
        <f>(B77*40)-'Rates Table'!H12</f>
        <v>-1014.3000000000001</v>
      </c>
      <c r="I77" s="10" t="s">
        <v>18</v>
      </c>
      <c r="J77" s="20">
        <f>(B77*40)-'Rates Table'!K12</f>
        <v>-1101.8000000000002</v>
      </c>
      <c r="K77" s="10" t="s">
        <v>18</v>
      </c>
      <c r="L77" s="19">
        <f>(B77*40)-'Rates Table'!N12</f>
        <v>-1302.4000000000001</v>
      </c>
      <c r="M77" s="10" t="s">
        <v>18</v>
      </c>
      <c r="N77" s="19">
        <f>(B77*40)-'Rates Table'!Q12</f>
        <v>-1337.6</v>
      </c>
      <c r="O77" s="10" t="s">
        <v>18</v>
      </c>
      <c r="P77" s="19">
        <f>(B77*40)-'Rates Table'!T12</f>
        <v>-1538.1</v>
      </c>
      <c r="Q77" s="10" t="s">
        <v>18</v>
      </c>
      <c r="R77" s="19">
        <f>(B77*40)-'Rates Table'!W12</f>
        <v>-1568.7</v>
      </c>
      <c r="S77" s="10" t="s">
        <v>18</v>
      </c>
      <c r="T77" s="36">
        <f>(B77*40)-'Rates Table'!Z12</f>
        <v>-1780</v>
      </c>
    </row>
    <row r="78" spans="1:20" ht="16" thickBot="1" x14ac:dyDescent="0.4">
      <c r="A78" s="205"/>
      <c r="B78" s="206"/>
      <c r="C78" s="9" t="s">
        <v>19</v>
      </c>
      <c r="D78" s="33">
        <f>(B77*2080)-'Rates Table'!C12</f>
        <v>-35100</v>
      </c>
      <c r="E78" s="9" t="s">
        <v>19</v>
      </c>
      <c r="F78" s="34">
        <f>(B77*2080)-'Rates Table'!F12</f>
        <v>-42712.800000000003</v>
      </c>
      <c r="G78" s="9" t="s">
        <v>19</v>
      </c>
      <c r="H78" s="34">
        <f>(B77*2080)-'Rates Table'!I12</f>
        <v>-52743.600000000006</v>
      </c>
      <c r="I78" s="9" t="s">
        <v>19</v>
      </c>
      <c r="J78" s="35">
        <f>(B77*2080)-'Rates Table'!L12</f>
        <v>-57293.600000000006</v>
      </c>
      <c r="K78" s="9" t="s">
        <v>19</v>
      </c>
      <c r="L78" s="23">
        <f>(B77*2080)-'Rates Table'!O12</f>
        <v>-67724.800000000003</v>
      </c>
      <c r="M78" s="9" t="s">
        <v>19</v>
      </c>
      <c r="N78" s="23">
        <f>(B77*2080)-'Rates Table'!R12</f>
        <v>-69555.199999999997</v>
      </c>
      <c r="O78" s="9" t="s">
        <v>19</v>
      </c>
      <c r="P78" s="23">
        <f>(B77*2080)-'Rates Table'!U12</f>
        <v>-79981.2</v>
      </c>
      <c r="Q78" s="9" t="s">
        <v>19</v>
      </c>
      <c r="R78" s="23">
        <f>(B77*2080)-'Rates Table'!X12</f>
        <v>-81572.400000000009</v>
      </c>
      <c r="S78" s="9" t="s">
        <v>19</v>
      </c>
      <c r="T78" s="37">
        <f>(B77*2080)-'Rates Table'!AA12</f>
        <v>-92560</v>
      </c>
    </row>
    <row r="79" spans="1:20" ht="16" thickTop="1" x14ac:dyDescent="0.35">
      <c r="A79" s="199"/>
      <c r="B79" s="201"/>
      <c r="C79" s="17" t="s">
        <v>18</v>
      </c>
      <c r="D79" s="18">
        <f>(B79*40)-'Rates Table'!B12</f>
        <v>-675</v>
      </c>
      <c r="E79" s="17" t="s">
        <v>18</v>
      </c>
      <c r="F79" s="19">
        <f>(B79*40)-'Rates Table'!E12</f>
        <v>-821.4</v>
      </c>
      <c r="G79" s="17" t="s">
        <v>18</v>
      </c>
      <c r="H79" s="19">
        <f>(B79*40)-'Rates Table'!H12</f>
        <v>-1014.3000000000001</v>
      </c>
      <c r="I79" s="17" t="s">
        <v>18</v>
      </c>
      <c r="J79" s="20">
        <f>(B79*40)-'Rates Table'!K12</f>
        <v>-1101.8000000000002</v>
      </c>
      <c r="K79" s="17" t="s">
        <v>18</v>
      </c>
      <c r="L79" s="19">
        <f>(B79*40)-'Rates Table'!N12</f>
        <v>-1302.4000000000001</v>
      </c>
      <c r="M79" s="17" t="s">
        <v>18</v>
      </c>
      <c r="N79" s="19">
        <f>(B79*40)-'Rates Table'!Q12</f>
        <v>-1337.6</v>
      </c>
      <c r="O79" s="17" t="s">
        <v>18</v>
      </c>
      <c r="P79" s="19">
        <f>(B79*40)-'Rates Table'!T12</f>
        <v>-1538.1</v>
      </c>
      <c r="Q79" s="17" t="s">
        <v>18</v>
      </c>
      <c r="R79" s="19">
        <f>(B79*40)-'Rates Table'!W12</f>
        <v>-1568.7</v>
      </c>
      <c r="S79" s="17" t="s">
        <v>18</v>
      </c>
      <c r="T79" s="36">
        <f>(B79*40)-'Rates Table'!Z12</f>
        <v>-1780</v>
      </c>
    </row>
    <row r="80" spans="1:20" ht="16" thickBot="1" x14ac:dyDescent="0.4">
      <c r="A80" s="200"/>
      <c r="B80" s="202"/>
      <c r="C80" s="21" t="s">
        <v>19</v>
      </c>
      <c r="D80" s="33">
        <f>(B79*2080)-'Rates Table'!C12</f>
        <v>-35100</v>
      </c>
      <c r="E80" s="21" t="s">
        <v>19</v>
      </c>
      <c r="F80" s="34">
        <f>(B79*2080)-'Rates Table'!F12</f>
        <v>-42712.800000000003</v>
      </c>
      <c r="G80" s="21" t="s">
        <v>19</v>
      </c>
      <c r="H80" s="34">
        <f>(B79*2080)-'Rates Table'!I12</f>
        <v>-52743.600000000006</v>
      </c>
      <c r="I80" s="21" t="s">
        <v>19</v>
      </c>
      <c r="J80" s="35">
        <f>(B79*2080)-'Rates Table'!L12</f>
        <v>-57293.600000000006</v>
      </c>
      <c r="K80" s="21" t="s">
        <v>19</v>
      </c>
      <c r="L80" s="23">
        <f>(B79*2080)-'Rates Table'!O12</f>
        <v>-67724.800000000003</v>
      </c>
      <c r="M80" s="21" t="s">
        <v>19</v>
      </c>
      <c r="N80" s="23">
        <f>(B79*2080)-'Rates Table'!R12</f>
        <v>-69555.199999999997</v>
      </c>
      <c r="O80" s="21" t="s">
        <v>19</v>
      </c>
      <c r="P80" s="23">
        <f>(B79*2080)-'Rates Table'!U12</f>
        <v>-79981.2</v>
      </c>
      <c r="Q80" s="21" t="s">
        <v>19</v>
      </c>
      <c r="R80" s="23">
        <f>(B79*2080)-'Rates Table'!X12</f>
        <v>-81572.400000000009</v>
      </c>
      <c r="S80" s="21" t="s">
        <v>19</v>
      </c>
      <c r="T80" s="37">
        <f>(B79*2080)-'Rates Table'!AA12</f>
        <v>-92560</v>
      </c>
    </row>
    <row r="81" spans="1:20" ht="16" thickTop="1" x14ac:dyDescent="0.35">
      <c r="A81" s="203"/>
      <c r="B81" s="204"/>
      <c r="C81" s="10" t="s">
        <v>18</v>
      </c>
      <c r="D81" s="18">
        <f>(B81*40)-'Rates Table'!B12</f>
        <v>-675</v>
      </c>
      <c r="E81" s="10" t="s">
        <v>18</v>
      </c>
      <c r="F81" s="19">
        <f>(B81*40)-'Rates Table'!E12</f>
        <v>-821.4</v>
      </c>
      <c r="G81" s="10" t="s">
        <v>18</v>
      </c>
      <c r="H81" s="19">
        <f>(B81*40)-'Rates Table'!H12</f>
        <v>-1014.3000000000001</v>
      </c>
      <c r="I81" s="10" t="s">
        <v>18</v>
      </c>
      <c r="J81" s="20">
        <f>(B81*40)-'Rates Table'!K12</f>
        <v>-1101.8000000000002</v>
      </c>
      <c r="K81" s="10" t="s">
        <v>18</v>
      </c>
      <c r="L81" s="19">
        <f>(B81*40)-'Rates Table'!N12</f>
        <v>-1302.4000000000001</v>
      </c>
      <c r="M81" s="10" t="s">
        <v>18</v>
      </c>
      <c r="N81" s="19">
        <f>(B81*40)-'Rates Table'!Q12</f>
        <v>-1337.6</v>
      </c>
      <c r="O81" s="10" t="s">
        <v>18</v>
      </c>
      <c r="P81" s="19">
        <f>(B81*40)-'Rates Table'!T12</f>
        <v>-1538.1</v>
      </c>
      <c r="Q81" s="10" t="s">
        <v>18</v>
      </c>
      <c r="R81" s="19">
        <f>(B81*40)-'Rates Table'!W12</f>
        <v>-1568.7</v>
      </c>
      <c r="S81" s="10" t="s">
        <v>18</v>
      </c>
      <c r="T81" s="36">
        <f>(B81*40)-'Rates Table'!Z12</f>
        <v>-1780</v>
      </c>
    </row>
    <row r="82" spans="1:20" ht="16" thickBot="1" x14ac:dyDescent="0.4">
      <c r="A82" s="205"/>
      <c r="B82" s="206"/>
      <c r="C82" s="9" t="s">
        <v>19</v>
      </c>
      <c r="D82" s="33">
        <f>(B81*2080)-'Rates Table'!C12</f>
        <v>-35100</v>
      </c>
      <c r="E82" s="9" t="s">
        <v>19</v>
      </c>
      <c r="F82" s="34">
        <f>(B81*2080)-'Rates Table'!F12</f>
        <v>-42712.800000000003</v>
      </c>
      <c r="G82" s="9" t="s">
        <v>19</v>
      </c>
      <c r="H82" s="34">
        <f>(B81*2080)-'Rates Table'!I12</f>
        <v>-52743.600000000006</v>
      </c>
      <c r="I82" s="9" t="s">
        <v>19</v>
      </c>
      <c r="J82" s="35">
        <f>(B81*2080)-'Rates Table'!L12</f>
        <v>-57293.600000000006</v>
      </c>
      <c r="K82" s="9" t="s">
        <v>19</v>
      </c>
      <c r="L82" s="23">
        <f>(B81*2080)-'Rates Table'!O12</f>
        <v>-67724.800000000003</v>
      </c>
      <c r="M82" s="9" t="s">
        <v>19</v>
      </c>
      <c r="N82" s="23">
        <f>(B81*2080)-'Rates Table'!R12</f>
        <v>-69555.199999999997</v>
      </c>
      <c r="O82" s="9" t="s">
        <v>19</v>
      </c>
      <c r="P82" s="23">
        <f>(B81*2080)-'Rates Table'!U12</f>
        <v>-79981.2</v>
      </c>
      <c r="Q82" s="9" t="s">
        <v>19</v>
      </c>
      <c r="R82" s="23">
        <f>(B81*2080)-'Rates Table'!X12</f>
        <v>-81572.400000000009</v>
      </c>
      <c r="S82" s="9" t="s">
        <v>19</v>
      </c>
      <c r="T82" s="37">
        <f>(B81*2080)-'Rates Table'!AA12</f>
        <v>-92560</v>
      </c>
    </row>
    <row r="83" spans="1:20" ht="16" thickTop="1" x14ac:dyDescent="0.35">
      <c r="A83" s="199"/>
      <c r="B83" s="201"/>
      <c r="C83" s="17" t="s">
        <v>18</v>
      </c>
      <c r="D83" s="18">
        <f>(B83*40)-'Rates Table'!B12</f>
        <v>-675</v>
      </c>
      <c r="E83" s="17" t="s">
        <v>18</v>
      </c>
      <c r="F83" s="19">
        <f>(B83*40)-'Rates Table'!E12</f>
        <v>-821.4</v>
      </c>
      <c r="G83" s="17" t="s">
        <v>18</v>
      </c>
      <c r="H83" s="19">
        <f>(B83*40)-'Rates Table'!H12</f>
        <v>-1014.3000000000001</v>
      </c>
      <c r="I83" s="17" t="s">
        <v>18</v>
      </c>
      <c r="J83" s="20">
        <f>(B83*40)-'Rates Table'!K12</f>
        <v>-1101.8000000000002</v>
      </c>
      <c r="K83" s="17" t="s">
        <v>18</v>
      </c>
      <c r="L83" s="19">
        <f>(B83*40)-'Rates Table'!N12</f>
        <v>-1302.4000000000001</v>
      </c>
      <c r="M83" s="17" t="s">
        <v>18</v>
      </c>
      <c r="N83" s="19">
        <f>(B83*40)-'Rates Table'!Q12</f>
        <v>-1337.6</v>
      </c>
      <c r="O83" s="17" t="s">
        <v>18</v>
      </c>
      <c r="P83" s="19">
        <f>(B83*40)-'Rates Table'!T12</f>
        <v>-1538.1</v>
      </c>
      <c r="Q83" s="17" t="s">
        <v>18</v>
      </c>
      <c r="R83" s="19">
        <f>(B83*40)-'Rates Table'!W12</f>
        <v>-1568.7</v>
      </c>
      <c r="S83" s="17" t="s">
        <v>18</v>
      </c>
      <c r="T83" s="36">
        <f>(B83*40)-'Rates Table'!Z12</f>
        <v>-1780</v>
      </c>
    </row>
    <row r="84" spans="1:20" ht="16" thickBot="1" x14ac:dyDescent="0.4">
      <c r="A84" s="200"/>
      <c r="B84" s="202"/>
      <c r="C84" s="21" t="s">
        <v>19</v>
      </c>
      <c r="D84" s="33">
        <f>(B83*2080)-'Rates Table'!C12</f>
        <v>-35100</v>
      </c>
      <c r="E84" s="21" t="s">
        <v>19</v>
      </c>
      <c r="F84" s="34">
        <f>(B83*2080)-'Rates Table'!F12</f>
        <v>-42712.800000000003</v>
      </c>
      <c r="G84" s="21" t="s">
        <v>19</v>
      </c>
      <c r="H84" s="34">
        <f>(B83*2080)-'Rates Table'!I12</f>
        <v>-52743.600000000006</v>
      </c>
      <c r="I84" s="21" t="s">
        <v>19</v>
      </c>
      <c r="J84" s="35">
        <f>(B83*2080)-'Rates Table'!L12</f>
        <v>-57293.600000000006</v>
      </c>
      <c r="K84" s="21" t="s">
        <v>19</v>
      </c>
      <c r="L84" s="23">
        <f>(B83*2080)-'Rates Table'!O12</f>
        <v>-67724.800000000003</v>
      </c>
      <c r="M84" s="21" t="s">
        <v>19</v>
      </c>
      <c r="N84" s="23">
        <f>(B83*2080)-'Rates Table'!R12</f>
        <v>-69555.199999999997</v>
      </c>
      <c r="O84" s="21" t="s">
        <v>19</v>
      </c>
      <c r="P84" s="23">
        <f>(B83*2080)-'Rates Table'!U12</f>
        <v>-79981.2</v>
      </c>
      <c r="Q84" s="21" t="s">
        <v>19</v>
      </c>
      <c r="R84" s="23">
        <f>(B83*2080)-'Rates Table'!X12</f>
        <v>-81572.400000000009</v>
      </c>
      <c r="S84" s="21" t="s">
        <v>19</v>
      </c>
      <c r="T84" s="37">
        <f>(B83*2080)-'Rates Table'!AA12</f>
        <v>-92560</v>
      </c>
    </row>
    <row r="85" spans="1:20" ht="16" thickTop="1" x14ac:dyDescent="0.35">
      <c r="A85" s="203"/>
      <c r="B85" s="204"/>
      <c r="C85" s="10" t="s">
        <v>18</v>
      </c>
      <c r="D85" s="18">
        <f>(B85*40)-'Rates Table'!B12</f>
        <v>-675</v>
      </c>
      <c r="E85" s="10" t="s">
        <v>18</v>
      </c>
      <c r="F85" s="19">
        <f>(B85*40)-'Rates Table'!E12</f>
        <v>-821.4</v>
      </c>
      <c r="G85" s="10" t="s">
        <v>18</v>
      </c>
      <c r="H85" s="19">
        <f>(B85*40)-'Rates Table'!H12</f>
        <v>-1014.3000000000001</v>
      </c>
      <c r="I85" s="10" t="s">
        <v>18</v>
      </c>
      <c r="J85" s="20">
        <f>(B85*40)-'Rates Table'!K12</f>
        <v>-1101.8000000000002</v>
      </c>
      <c r="K85" s="10" t="s">
        <v>18</v>
      </c>
      <c r="L85" s="19">
        <f>(B85*40)-'Rates Table'!N12</f>
        <v>-1302.4000000000001</v>
      </c>
      <c r="M85" s="10" t="s">
        <v>18</v>
      </c>
      <c r="N85" s="19">
        <f>(B85*40)-'Rates Table'!Q12</f>
        <v>-1337.6</v>
      </c>
      <c r="O85" s="10" t="s">
        <v>18</v>
      </c>
      <c r="P85" s="19">
        <f>(B85*40)-'Rates Table'!T12</f>
        <v>-1538.1</v>
      </c>
      <c r="Q85" s="10" t="s">
        <v>18</v>
      </c>
      <c r="R85" s="19">
        <f>(B85*40)-'Rates Table'!W12</f>
        <v>-1568.7</v>
      </c>
      <c r="S85" s="10" t="s">
        <v>18</v>
      </c>
      <c r="T85" s="36">
        <f>(B85*40)-'Rates Table'!Z12</f>
        <v>-1780</v>
      </c>
    </row>
    <row r="86" spans="1:20" ht="16" thickBot="1" x14ac:dyDescent="0.4">
      <c r="A86" s="196"/>
      <c r="B86" s="198"/>
      <c r="C86" s="29" t="s">
        <v>19</v>
      </c>
      <c r="D86" s="33">
        <f>(B85*2080)-'Rates Table'!C12</f>
        <v>-35100</v>
      </c>
      <c r="E86" s="29" t="s">
        <v>19</v>
      </c>
      <c r="F86" s="34">
        <f>(B85*2080)-'Rates Table'!F12</f>
        <v>-42712.800000000003</v>
      </c>
      <c r="G86" s="29" t="s">
        <v>19</v>
      </c>
      <c r="H86" s="34">
        <f>(B85*2080)-'Rates Table'!I12</f>
        <v>-52743.600000000006</v>
      </c>
      <c r="I86" s="29" t="s">
        <v>19</v>
      </c>
      <c r="J86" s="35">
        <f>(B85*2080)-'Rates Table'!L12</f>
        <v>-57293.600000000006</v>
      </c>
      <c r="K86" s="29" t="s">
        <v>19</v>
      </c>
      <c r="L86" s="23">
        <f>(B85*2080)-'Rates Table'!O12</f>
        <v>-67724.800000000003</v>
      </c>
      <c r="M86" s="29" t="s">
        <v>19</v>
      </c>
      <c r="N86" s="23">
        <f>(B85*2080)-'Rates Table'!R12</f>
        <v>-69555.199999999997</v>
      </c>
      <c r="O86" s="29" t="s">
        <v>19</v>
      </c>
      <c r="P86" s="23">
        <f>(B85*2080)-'Rates Table'!U12</f>
        <v>-79981.2</v>
      </c>
      <c r="Q86" s="29" t="s">
        <v>19</v>
      </c>
      <c r="R86" s="23">
        <f>(B85*2080)-'Rates Table'!X12</f>
        <v>-81572.400000000009</v>
      </c>
      <c r="S86" s="29" t="s">
        <v>19</v>
      </c>
      <c r="T86" s="37">
        <f>(B85*2080)-'Rates Table'!AA12</f>
        <v>-92560</v>
      </c>
    </row>
    <row r="87" spans="1:20" ht="16" thickTop="1" x14ac:dyDescent="0.35">
      <c r="A87" s="199"/>
      <c r="B87" s="201"/>
      <c r="C87" s="17" t="s">
        <v>18</v>
      </c>
      <c r="D87" s="18">
        <f>(B87*40)-'Rates Table'!B12</f>
        <v>-675</v>
      </c>
      <c r="E87" s="17" t="s">
        <v>18</v>
      </c>
      <c r="F87" s="19">
        <f>(B87*40)-'Rates Table'!E12</f>
        <v>-821.4</v>
      </c>
      <c r="G87" s="17" t="s">
        <v>18</v>
      </c>
      <c r="H87" s="19">
        <f>(B87*40)-'Rates Table'!H12</f>
        <v>-1014.3000000000001</v>
      </c>
      <c r="I87" s="17" t="s">
        <v>18</v>
      </c>
      <c r="J87" s="20">
        <f>(B87*40)-'Rates Table'!K12</f>
        <v>-1101.8000000000002</v>
      </c>
      <c r="K87" s="17" t="s">
        <v>18</v>
      </c>
      <c r="L87" s="19">
        <f>(B87*40)-'Rates Table'!N12</f>
        <v>-1302.4000000000001</v>
      </c>
      <c r="M87" s="17" t="s">
        <v>18</v>
      </c>
      <c r="N87" s="19">
        <f>(B87*40)-'Rates Table'!Q12</f>
        <v>-1337.6</v>
      </c>
      <c r="O87" s="17" t="s">
        <v>18</v>
      </c>
      <c r="P87" s="19">
        <f>(B87*40)-'Rates Table'!T12</f>
        <v>-1538.1</v>
      </c>
      <c r="Q87" s="17" t="s">
        <v>18</v>
      </c>
      <c r="R87" s="19">
        <f>(B87*40)-'Rates Table'!W12</f>
        <v>-1568.7</v>
      </c>
      <c r="S87" s="17" t="s">
        <v>18</v>
      </c>
      <c r="T87" s="36">
        <f>(B87*40)-'Rates Table'!Z12</f>
        <v>-1780</v>
      </c>
    </row>
    <row r="88" spans="1:20" ht="16" thickBot="1" x14ac:dyDescent="0.4">
      <c r="A88" s="200"/>
      <c r="B88" s="202"/>
      <c r="C88" s="21" t="s">
        <v>19</v>
      </c>
      <c r="D88" s="33">
        <f>(B87*2080)-'Rates Table'!C12</f>
        <v>-35100</v>
      </c>
      <c r="E88" s="21" t="s">
        <v>19</v>
      </c>
      <c r="F88" s="34">
        <f>(B87*2080)-'Rates Table'!F12</f>
        <v>-42712.800000000003</v>
      </c>
      <c r="G88" s="21" t="s">
        <v>19</v>
      </c>
      <c r="H88" s="34">
        <f>(B87*2080)-'Rates Table'!I12</f>
        <v>-52743.600000000006</v>
      </c>
      <c r="I88" s="21" t="s">
        <v>19</v>
      </c>
      <c r="J88" s="35">
        <f>(B87*2080)-'Rates Table'!L12</f>
        <v>-57293.600000000006</v>
      </c>
      <c r="K88" s="21" t="s">
        <v>19</v>
      </c>
      <c r="L88" s="23">
        <f>(B87*2080)-'Rates Table'!O12</f>
        <v>-67724.800000000003</v>
      </c>
      <c r="M88" s="21" t="s">
        <v>19</v>
      </c>
      <c r="N88" s="23">
        <f>(B87*2080)-'Rates Table'!R12</f>
        <v>-69555.199999999997</v>
      </c>
      <c r="O88" s="21" t="s">
        <v>19</v>
      </c>
      <c r="P88" s="23">
        <f>(B87*2080)-'Rates Table'!U12</f>
        <v>-79981.2</v>
      </c>
      <c r="Q88" s="21" t="s">
        <v>19</v>
      </c>
      <c r="R88" s="23">
        <f>(B87*2080)-'Rates Table'!X12</f>
        <v>-81572.400000000009</v>
      </c>
      <c r="S88" s="21" t="s">
        <v>19</v>
      </c>
      <c r="T88" s="37">
        <f>(B87*2080)-'Rates Table'!AA12</f>
        <v>-92560</v>
      </c>
    </row>
    <row r="89" spans="1:20" ht="16" thickTop="1" x14ac:dyDescent="0.35">
      <c r="A89" s="195"/>
      <c r="B89" s="197"/>
      <c r="C89" s="25" t="s">
        <v>18</v>
      </c>
      <c r="D89" s="18">
        <f>(B89*40)-'Rates Table'!B12</f>
        <v>-675</v>
      </c>
      <c r="E89" s="25" t="s">
        <v>18</v>
      </c>
      <c r="F89" s="19">
        <f>(B89*40)-'Rates Table'!E12</f>
        <v>-821.4</v>
      </c>
      <c r="G89" s="25" t="s">
        <v>18</v>
      </c>
      <c r="H89" s="19">
        <f>(B89*40)-'Rates Table'!H12</f>
        <v>-1014.3000000000001</v>
      </c>
      <c r="I89" s="25" t="s">
        <v>18</v>
      </c>
      <c r="J89" s="20">
        <f>(B89*40)-'Rates Table'!K12</f>
        <v>-1101.8000000000002</v>
      </c>
      <c r="K89" s="25" t="s">
        <v>18</v>
      </c>
      <c r="L89" s="19">
        <f>(B89*40)-'Rates Table'!N12</f>
        <v>-1302.4000000000001</v>
      </c>
      <c r="M89" s="25" t="s">
        <v>18</v>
      </c>
      <c r="N89" s="19">
        <f>(B89*40)-'Rates Table'!Q12</f>
        <v>-1337.6</v>
      </c>
      <c r="O89" s="25" t="s">
        <v>18</v>
      </c>
      <c r="P89" s="19">
        <f>(B89*40)-'Rates Table'!T12</f>
        <v>-1538.1</v>
      </c>
      <c r="Q89" s="25" t="s">
        <v>18</v>
      </c>
      <c r="R89" s="19">
        <f>(B89*40)-'Rates Table'!W12</f>
        <v>-1568.7</v>
      </c>
      <c r="S89" s="25" t="s">
        <v>18</v>
      </c>
      <c r="T89" s="36">
        <f>(B89*40)-'Rates Table'!Z12</f>
        <v>-1780</v>
      </c>
    </row>
    <row r="90" spans="1:20" ht="16" thickBot="1" x14ac:dyDescent="0.4">
      <c r="A90" s="196"/>
      <c r="B90" s="198"/>
      <c r="C90" s="29" t="s">
        <v>19</v>
      </c>
      <c r="D90" s="33">
        <f>(B89*2080)-'Rates Table'!C12</f>
        <v>-35100</v>
      </c>
      <c r="E90" s="29" t="s">
        <v>19</v>
      </c>
      <c r="F90" s="34">
        <f>(B89*2080)-'Rates Table'!F12</f>
        <v>-42712.800000000003</v>
      </c>
      <c r="G90" s="29" t="s">
        <v>19</v>
      </c>
      <c r="H90" s="34">
        <f>(B89*2080)-'Rates Table'!I12</f>
        <v>-52743.600000000006</v>
      </c>
      <c r="I90" s="29" t="s">
        <v>19</v>
      </c>
      <c r="J90" s="35">
        <f>(B89*2080)-'Rates Table'!L12</f>
        <v>-57293.600000000006</v>
      </c>
      <c r="K90" s="29" t="s">
        <v>19</v>
      </c>
      <c r="L90" s="23">
        <f>(B89*2080)-'Rates Table'!O12</f>
        <v>-67724.800000000003</v>
      </c>
      <c r="M90" s="29" t="s">
        <v>19</v>
      </c>
      <c r="N90" s="23">
        <f>(B89*2080)-'Rates Table'!R12</f>
        <v>-69555.199999999997</v>
      </c>
      <c r="O90" s="29" t="s">
        <v>19</v>
      </c>
      <c r="P90" s="23">
        <f>(B89*2080)-'Rates Table'!U12</f>
        <v>-79981.2</v>
      </c>
      <c r="Q90" s="29" t="s">
        <v>19</v>
      </c>
      <c r="R90" s="23">
        <f>(B89*2080)-'Rates Table'!X12</f>
        <v>-81572.400000000009</v>
      </c>
      <c r="S90" s="29" t="s">
        <v>19</v>
      </c>
      <c r="T90" s="37">
        <f>(B89*2080)-'Rates Table'!AA12</f>
        <v>-92560</v>
      </c>
    </row>
    <row r="91" spans="1:20" ht="16" thickTop="1" x14ac:dyDescent="0.35">
      <c r="A91" s="199"/>
      <c r="B91" s="201"/>
      <c r="C91" s="17" t="s">
        <v>18</v>
      </c>
      <c r="D91" s="18">
        <f>(B91*40)-'Rates Table'!B12</f>
        <v>-675</v>
      </c>
      <c r="E91" s="17" t="s">
        <v>18</v>
      </c>
      <c r="F91" s="19">
        <f>(B91*40)-'Rates Table'!E12</f>
        <v>-821.4</v>
      </c>
      <c r="G91" s="17" t="s">
        <v>18</v>
      </c>
      <c r="H91" s="19">
        <f>(B91*40)-'Rates Table'!H12</f>
        <v>-1014.3000000000001</v>
      </c>
      <c r="I91" s="17" t="s">
        <v>18</v>
      </c>
      <c r="J91" s="20">
        <f>(B91*40)-'Rates Table'!K12</f>
        <v>-1101.8000000000002</v>
      </c>
      <c r="K91" s="17" t="s">
        <v>18</v>
      </c>
      <c r="L91" s="19">
        <f>(B91*40)-'Rates Table'!N12</f>
        <v>-1302.4000000000001</v>
      </c>
      <c r="M91" s="17" t="s">
        <v>18</v>
      </c>
      <c r="N91" s="19">
        <f>(B91*40)-'Rates Table'!Q12</f>
        <v>-1337.6</v>
      </c>
      <c r="O91" s="17" t="s">
        <v>18</v>
      </c>
      <c r="P91" s="19">
        <f>(B91*40)-'Rates Table'!T12</f>
        <v>-1538.1</v>
      </c>
      <c r="Q91" s="17" t="s">
        <v>18</v>
      </c>
      <c r="R91" s="19">
        <f>(B91*40)-'Rates Table'!W12</f>
        <v>-1568.7</v>
      </c>
      <c r="S91" s="17" t="s">
        <v>18</v>
      </c>
      <c r="T91" s="36">
        <f>(B91*40)-'Rates Table'!Z12</f>
        <v>-1780</v>
      </c>
    </row>
    <row r="92" spans="1:20" ht="16" thickBot="1" x14ac:dyDescent="0.4">
      <c r="A92" s="200"/>
      <c r="B92" s="202"/>
      <c r="C92" s="21" t="s">
        <v>19</v>
      </c>
      <c r="D92" s="33">
        <f>(B91*2080)-'Rates Table'!C12</f>
        <v>-35100</v>
      </c>
      <c r="E92" s="21" t="s">
        <v>19</v>
      </c>
      <c r="F92" s="34">
        <f>(B91*2080)-'Rates Table'!F12</f>
        <v>-42712.800000000003</v>
      </c>
      <c r="G92" s="21" t="s">
        <v>19</v>
      </c>
      <c r="H92" s="34">
        <f>(B91*2080)-'Rates Table'!I12</f>
        <v>-52743.600000000006</v>
      </c>
      <c r="I92" s="21" t="s">
        <v>19</v>
      </c>
      <c r="J92" s="35">
        <f>(B91*2080)-'Rates Table'!L12</f>
        <v>-57293.600000000006</v>
      </c>
      <c r="K92" s="21" t="s">
        <v>19</v>
      </c>
      <c r="L92" s="23">
        <f>(B91*2080)-'Rates Table'!O12</f>
        <v>-67724.800000000003</v>
      </c>
      <c r="M92" s="21" t="s">
        <v>19</v>
      </c>
      <c r="N92" s="23">
        <f>(B91*2080)-'Rates Table'!R12</f>
        <v>-69555.199999999997</v>
      </c>
      <c r="O92" s="21" t="s">
        <v>19</v>
      </c>
      <c r="P92" s="23">
        <f>(B91*2080)-'Rates Table'!U12</f>
        <v>-79981.2</v>
      </c>
      <c r="Q92" s="21" t="s">
        <v>19</v>
      </c>
      <c r="R92" s="23">
        <f>(B91*2080)-'Rates Table'!X12</f>
        <v>-81572.400000000009</v>
      </c>
      <c r="S92" s="21" t="s">
        <v>19</v>
      </c>
      <c r="T92" s="37">
        <f>(B91*2080)-'Rates Table'!AA12</f>
        <v>-92560</v>
      </c>
    </row>
    <row r="93" spans="1:20" ht="16" thickTop="1" x14ac:dyDescent="0.35">
      <c r="A93" s="195"/>
      <c r="B93" s="197"/>
      <c r="C93" s="25" t="s">
        <v>18</v>
      </c>
      <c r="D93" s="18">
        <f>(B93*40)-'Rates Table'!B12</f>
        <v>-675</v>
      </c>
      <c r="E93" s="25" t="s">
        <v>18</v>
      </c>
      <c r="F93" s="19">
        <f>(B93*40)-'Rates Table'!E12</f>
        <v>-821.4</v>
      </c>
      <c r="G93" s="25" t="s">
        <v>18</v>
      </c>
      <c r="H93" s="19">
        <f>(B93*40)-'Rates Table'!H12</f>
        <v>-1014.3000000000001</v>
      </c>
      <c r="I93" s="25" t="s">
        <v>18</v>
      </c>
      <c r="J93" s="20">
        <f>(B93*40)-'Rates Table'!K12</f>
        <v>-1101.8000000000002</v>
      </c>
      <c r="K93" s="25" t="s">
        <v>18</v>
      </c>
      <c r="L93" s="19">
        <f>(B93*40)-'Rates Table'!N12</f>
        <v>-1302.4000000000001</v>
      </c>
      <c r="M93" s="25" t="s">
        <v>18</v>
      </c>
      <c r="N93" s="19">
        <f>(B93*40)-'Rates Table'!Q12</f>
        <v>-1337.6</v>
      </c>
      <c r="O93" s="25" t="s">
        <v>18</v>
      </c>
      <c r="P93" s="19">
        <f>(B93*40)-'Rates Table'!T12</f>
        <v>-1538.1</v>
      </c>
      <c r="Q93" s="25" t="s">
        <v>18</v>
      </c>
      <c r="R93" s="19">
        <f>(B93*40)-'Rates Table'!W12</f>
        <v>-1568.7</v>
      </c>
      <c r="S93" s="25" t="s">
        <v>18</v>
      </c>
      <c r="T93" s="36">
        <f>(B93*40)-'Rates Table'!Z12</f>
        <v>-1780</v>
      </c>
    </row>
    <row r="94" spans="1:20" ht="16" thickBot="1" x14ac:dyDescent="0.4">
      <c r="A94" s="196"/>
      <c r="B94" s="198"/>
      <c r="C94" s="29" t="s">
        <v>19</v>
      </c>
      <c r="D94" s="33">
        <f>(B93*2080)-'Rates Table'!C12</f>
        <v>-35100</v>
      </c>
      <c r="E94" s="29" t="s">
        <v>19</v>
      </c>
      <c r="F94" s="34">
        <f>(B93*2080)-'Rates Table'!F12</f>
        <v>-42712.800000000003</v>
      </c>
      <c r="G94" s="29" t="s">
        <v>19</v>
      </c>
      <c r="H94" s="34">
        <f>(B93*2080)-'Rates Table'!I12</f>
        <v>-52743.600000000006</v>
      </c>
      <c r="I94" s="29" t="s">
        <v>19</v>
      </c>
      <c r="J94" s="35">
        <f>(B93*2080)-'Rates Table'!L12</f>
        <v>-57293.600000000006</v>
      </c>
      <c r="K94" s="29" t="s">
        <v>19</v>
      </c>
      <c r="L94" s="23">
        <f>(B93*2080)-'Rates Table'!O12</f>
        <v>-67724.800000000003</v>
      </c>
      <c r="M94" s="29" t="s">
        <v>19</v>
      </c>
      <c r="N94" s="23">
        <f>(B93*2080)-'Rates Table'!R12</f>
        <v>-69555.199999999997</v>
      </c>
      <c r="O94" s="29" t="s">
        <v>19</v>
      </c>
      <c r="P94" s="23">
        <f>(B93*2080)-'Rates Table'!U12</f>
        <v>-79981.2</v>
      </c>
      <c r="Q94" s="29" t="s">
        <v>19</v>
      </c>
      <c r="R94" s="23">
        <f>(B93*2080)-'Rates Table'!X12</f>
        <v>-81572.400000000009</v>
      </c>
      <c r="S94" s="29" t="s">
        <v>19</v>
      </c>
      <c r="T94" s="37">
        <f>(B93*2080)-'Rates Table'!AA12</f>
        <v>-92560</v>
      </c>
    </row>
    <row r="95" spans="1:20" ht="16" thickTop="1" x14ac:dyDescent="0.35">
      <c r="A95" s="199"/>
      <c r="B95" s="201"/>
      <c r="C95" s="17" t="s">
        <v>18</v>
      </c>
      <c r="D95" s="18">
        <f>(B95*40)-'Rates Table'!B12</f>
        <v>-675</v>
      </c>
      <c r="E95" s="17" t="s">
        <v>18</v>
      </c>
      <c r="F95" s="19">
        <f>(B95*40)-'Rates Table'!E12</f>
        <v>-821.4</v>
      </c>
      <c r="G95" s="17" t="s">
        <v>18</v>
      </c>
      <c r="H95" s="19">
        <f>(B95*40)-'Rates Table'!H12</f>
        <v>-1014.3000000000001</v>
      </c>
      <c r="I95" s="17" t="s">
        <v>18</v>
      </c>
      <c r="J95" s="20">
        <f>(B95*40)-'Rates Table'!K12</f>
        <v>-1101.8000000000002</v>
      </c>
      <c r="K95" s="17" t="s">
        <v>18</v>
      </c>
      <c r="L95" s="19">
        <f>(B95*40)-'Rates Table'!N12</f>
        <v>-1302.4000000000001</v>
      </c>
      <c r="M95" s="17" t="s">
        <v>18</v>
      </c>
      <c r="N95" s="19">
        <f>(B95*40)-'Rates Table'!Q12</f>
        <v>-1337.6</v>
      </c>
      <c r="O95" s="17" t="s">
        <v>18</v>
      </c>
      <c r="P95" s="19">
        <f>(B95*40)-'Rates Table'!T12</f>
        <v>-1538.1</v>
      </c>
      <c r="Q95" s="17" t="s">
        <v>18</v>
      </c>
      <c r="R95" s="19">
        <f>(B95*40)-'Rates Table'!W12</f>
        <v>-1568.7</v>
      </c>
      <c r="S95" s="17" t="s">
        <v>18</v>
      </c>
      <c r="T95" s="36">
        <f>(B95*40)-'Rates Table'!Z12</f>
        <v>-1780</v>
      </c>
    </row>
    <row r="96" spans="1:20" ht="16" thickBot="1" x14ac:dyDescent="0.4">
      <c r="A96" s="200"/>
      <c r="B96" s="202"/>
      <c r="C96" s="21" t="s">
        <v>19</v>
      </c>
      <c r="D96" s="33">
        <f>(B95*2080)-'Rates Table'!C12</f>
        <v>-35100</v>
      </c>
      <c r="E96" s="21" t="s">
        <v>19</v>
      </c>
      <c r="F96" s="34">
        <f>(B95*2080)-'Rates Table'!F12</f>
        <v>-42712.800000000003</v>
      </c>
      <c r="G96" s="21" t="s">
        <v>19</v>
      </c>
      <c r="H96" s="34">
        <f>(B95*2080)-'Rates Table'!I12</f>
        <v>-52743.600000000006</v>
      </c>
      <c r="I96" s="21" t="s">
        <v>19</v>
      </c>
      <c r="J96" s="35">
        <f>(B95*2080)-'Rates Table'!L12</f>
        <v>-57293.600000000006</v>
      </c>
      <c r="K96" s="21" t="s">
        <v>19</v>
      </c>
      <c r="L96" s="23">
        <f>(B95*2080)-'Rates Table'!O12</f>
        <v>-67724.800000000003</v>
      </c>
      <c r="M96" s="21" t="s">
        <v>19</v>
      </c>
      <c r="N96" s="23">
        <f>(B95*2080)-'Rates Table'!R12</f>
        <v>-69555.199999999997</v>
      </c>
      <c r="O96" s="21" t="s">
        <v>19</v>
      </c>
      <c r="P96" s="23">
        <f>(B95*2080)-'Rates Table'!U12</f>
        <v>-79981.2</v>
      </c>
      <c r="Q96" s="21" t="s">
        <v>19</v>
      </c>
      <c r="R96" s="23">
        <f>(B95*2080)-'Rates Table'!X12</f>
        <v>-81572.400000000009</v>
      </c>
      <c r="S96" s="21" t="s">
        <v>19</v>
      </c>
      <c r="T96" s="37">
        <f>(B95*2080)-'Rates Table'!AA12</f>
        <v>-92560</v>
      </c>
    </row>
    <row r="97" spans="1:20" ht="16" thickTop="1" x14ac:dyDescent="0.35">
      <c r="A97" s="195"/>
      <c r="B97" s="197"/>
      <c r="C97" s="25" t="s">
        <v>18</v>
      </c>
      <c r="D97" s="18">
        <f>(B97*40)-'Rates Table'!B12</f>
        <v>-675</v>
      </c>
      <c r="E97" s="25" t="s">
        <v>18</v>
      </c>
      <c r="F97" s="19">
        <f>(B97*40)-'Rates Table'!E12</f>
        <v>-821.4</v>
      </c>
      <c r="G97" s="25" t="s">
        <v>18</v>
      </c>
      <c r="H97" s="19">
        <f>(B97*40)-'Rates Table'!H12</f>
        <v>-1014.3000000000001</v>
      </c>
      <c r="I97" s="25" t="s">
        <v>18</v>
      </c>
      <c r="J97" s="20">
        <f>(B97*40)-'Rates Table'!K12</f>
        <v>-1101.8000000000002</v>
      </c>
      <c r="K97" s="25" t="s">
        <v>18</v>
      </c>
      <c r="L97" s="19">
        <f>(B97*40)-'Rates Table'!N12</f>
        <v>-1302.4000000000001</v>
      </c>
      <c r="M97" s="25" t="s">
        <v>18</v>
      </c>
      <c r="N97" s="19">
        <f>(B97*40)-'Rates Table'!Q12</f>
        <v>-1337.6</v>
      </c>
      <c r="O97" s="25" t="s">
        <v>18</v>
      </c>
      <c r="P97" s="19">
        <f>(B97*40)-'Rates Table'!T12</f>
        <v>-1538.1</v>
      </c>
      <c r="Q97" s="25" t="s">
        <v>18</v>
      </c>
      <c r="R97" s="19">
        <f>(B97*40)-'Rates Table'!W12</f>
        <v>-1568.7</v>
      </c>
      <c r="S97" s="25" t="s">
        <v>18</v>
      </c>
      <c r="T97" s="36">
        <f>(B97*40)-'Rates Table'!Z12</f>
        <v>-1780</v>
      </c>
    </row>
    <row r="98" spans="1:20" ht="16" thickBot="1" x14ac:dyDescent="0.4">
      <c r="A98" s="196"/>
      <c r="B98" s="198"/>
      <c r="C98" s="29" t="s">
        <v>19</v>
      </c>
      <c r="D98" s="33">
        <f>(B97*2080)-'Rates Table'!C12</f>
        <v>-35100</v>
      </c>
      <c r="E98" s="29" t="s">
        <v>19</v>
      </c>
      <c r="F98" s="34">
        <f>(B97*2080)-'Rates Table'!F12</f>
        <v>-42712.800000000003</v>
      </c>
      <c r="G98" s="29" t="s">
        <v>19</v>
      </c>
      <c r="H98" s="34">
        <f>(B97*2080)-'Rates Table'!I12</f>
        <v>-52743.600000000006</v>
      </c>
      <c r="I98" s="29" t="s">
        <v>19</v>
      </c>
      <c r="J98" s="35">
        <f>(B97*2080)-'Rates Table'!L12</f>
        <v>-57293.600000000006</v>
      </c>
      <c r="K98" s="29" t="s">
        <v>19</v>
      </c>
      <c r="L98" s="23">
        <f>(B97*2080)-'Rates Table'!O12</f>
        <v>-67724.800000000003</v>
      </c>
      <c r="M98" s="29" t="s">
        <v>19</v>
      </c>
      <c r="N98" s="23">
        <f>(B97*2080)-'Rates Table'!R12</f>
        <v>-69555.199999999997</v>
      </c>
      <c r="O98" s="29" t="s">
        <v>19</v>
      </c>
      <c r="P98" s="23">
        <f>(B97*2080)-'Rates Table'!U12</f>
        <v>-79981.2</v>
      </c>
      <c r="Q98" s="29" t="s">
        <v>19</v>
      </c>
      <c r="R98" s="23">
        <f>(B97*2080)-'Rates Table'!X12</f>
        <v>-81572.400000000009</v>
      </c>
      <c r="S98" s="29" t="s">
        <v>19</v>
      </c>
      <c r="T98" s="37">
        <f>(B97*2080)-'Rates Table'!AA12</f>
        <v>-92560</v>
      </c>
    </row>
    <row r="99" spans="1:20" ht="16" thickTop="1" x14ac:dyDescent="0.35">
      <c r="A99" s="199"/>
      <c r="B99" s="201"/>
      <c r="C99" s="17" t="s">
        <v>18</v>
      </c>
      <c r="D99" s="18">
        <f>(B99*40)-'Rates Table'!B12</f>
        <v>-675</v>
      </c>
      <c r="E99" s="17" t="s">
        <v>18</v>
      </c>
      <c r="F99" s="19">
        <f>(B99*40)-'Rates Table'!E12</f>
        <v>-821.4</v>
      </c>
      <c r="G99" s="17" t="s">
        <v>18</v>
      </c>
      <c r="H99" s="19">
        <f>(B99*40)-'Rates Table'!H12</f>
        <v>-1014.3000000000001</v>
      </c>
      <c r="I99" s="17" t="s">
        <v>18</v>
      </c>
      <c r="J99" s="20">
        <f>(B99*40)-'Rates Table'!K12</f>
        <v>-1101.8000000000002</v>
      </c>
      <c r="K99" s="17" t="s">
        <v>18</v>
      </c>
      <c r="L99" s="19">
        <f>(B99*40)-'Rates Table'!N12</f>
        <v>-1302.4000000000001</v>
      </c>
      <c r="M99" s="17" t="s">
        <v>18</v>
      </c>
      <c r="N99" s="19">
        <f>(B99*40)-'Rates Table'!Q12</f>
        <v>-1337.6</v>
      </c>
      <c r="O99" s="17" t="s">
        <v>18</v>
      </c>
      <c r="P99" s="19">
        <f>(B99*40)-'Rates Table'!T12</f>
        <v>-1538.1</v>
      </c>
      <c r="Q99" s="17" t="s">
        <v>18</v>
      </c>
      <c r="R99" s="19">
        <f>(B99*40)-'Rates Table'!W12</f>
        <v>-1568.7</v>
      </c>
      <c r="S99" s="17" t="s">
        <v>18</v>
      </c>
      <c r="T99" s="36">
        <f>(B99*40)-'Rates Table'!Z12</f>
        <v>-1780</v>
      </c>
    </row>
    <row r="100" spans="1:20" ht="16" thickBot="1" x14ac:dyDescent="0.4">
      <c r="A100" s="200"/>
      <c r="B100" s="202"/>
      <c r="C100" s="21" t="s">
        <v>19</v>
      </c>
      <c r="D100" s="33">
        <f>(B99*2080)-'Rates Table'!C12</f>
        <v>-35100</v>
      </c>
      <c r="E100" s="21" t="s">
        <v>19</v>
      </c>
      <c r="F100" s="34">
        <f>(B99*2080)-'Rates Table'!F12</f>
        <v>-42712.800000000003</v>
      </c>
      <c r="G100" s="21" t="s">
        <v>19</v>
      </c>
      <c r="H100" s="34">
        <f>(B99*2080)-'Rates Table'!I12</f>
        <v>-52743.600000000006</v>
      </c>
      <c r="I100" s="21" t="s">
        <v>19</v>
      </c>
      <c r="J100" s="35">
        <f>(B99*2080)-'Rates Table'!L12</f>
        <v>-57293.600000000006</v>
      </c>
      <c r="K100" s="21" t="s">
        <v>19</v>
      </c>
      <c r="L100" s="23">
        <f>(B99*2080)-'Rates Table'!O12</f>
        <v>-67724.800000000003</v>
      </c>
      <c r="M100" s="21" t="s">
        <v>19</v>
      </c>
      <c r="N100" s="23">
        <f>(B99*2080)-'Rates Table'!R12</f>
        <v>-69555.199999999997</v>
      </c>
      <c r="O100" s="21" t="s">
        <v>19</v>
      </c>
      <c r="P100" s="23">
        <f>(B99*2080)-'Rates Table'!U12</f>
        <v>-79981.2</v>
      </c>
      <c r="Q100" s="21" t="s">
        <v>19</v>
      </c>
      <c r="R100" s="23">
        <f>(B99*2080)-'Rates Table'!X12</f>
        <v>-81572.400000000009</v>
      </c>
      <c r="S100" s="21" t="s">
        <v>19</v>
      </c>
      <c r="T100" s="37">
        <f>(B99*2080)-'Rates Table'!AA12</f>
        <v>-92560</v>
      </c>
    </row>
    <row r="101" spans="1:20" ht="16" thickTop="1" x14ac:dyDescent="0.35">
      <c r="A101" s="195"/>
      <c r="B101" s="197"/>
      <c r="C101" s="25" t="s">
        <v>18</v>
      </c>
      <c r="D101" s="18">
        <f>(B101*40)-'Rates Table'!B12</f>
        <v>-675</v>
      </c>
      <c r="E101" s="25" t="s">
        <v>18</v>
      </c>
      <c r="F101" s="19">
        <f>(B101*40)-'Rates Table'!E12</f>
        <v>-821.4</v>
      </c>
      <c r="G101" s="25" t="s">
        <v>18</v>
      </c>
      <c r="H101" s="19">
        <f>(B101*40)-'Rates Table'!H12</f>
        <v>-1014.3000000000001</v>
      </c>
      <c r="I101" s="25" t="s">
        <v>18</v>
      </c>
      <c r="J101" s="20">
        <f>(B101*40)-'Rates Table'!K12</f>
        <v>-1101.8000000000002</v>
      </c>
      <c r="K101" s="25" t="s">
        <v>18</v>
      </c>
      <c r="L101" s="19">
        <f>(B101*40)-'Rates Table'!N12</f>
        <v>-1302.4000000000001</v>
      </c>
      <c r="M101" s="25" t="s">
        <v>18</v>
      </c>
      <c r="N101" s="19">
        <f>(B101*40)-'Rates Table'!Q12</f>
        <v>-1337.6</v>
      </c>
      <c r="O101" s="25" t="s">
        <v>18</v>
      </c>
      <c r="P101" s="19">
        <f>(B101*40)-'Rates Table'!T12</f>
        <v>-1538.1</v>
      </c>
      <c r="Q101" s="25" t="s">
        <v>18</v>
      </c>
      <c r="R101" s="19">
        <f>(B101*40)-'Rates Table'!W12</f>
        <v>-1568.7</v>
      </c>
      <c r="S101" s="25" t="s">
        <v>18</v>
      </c>
      <c r="T101" s="36">
        <f>(B101*40)-'Rates Table'!Z12</f>
        <v>-1780</v>
      </c>
    </row>
    <row r="102" spans="1:20" ht="16" thickBot="1" x14ac:dyDescent="0.4">
      <c r="A102" s="196"/>
      <c r="B102" s="198"/>
      <c r="C102" s="29" t="s">
        <v>19</v>
      </c>
      <c r="D102" s="33">
        <f>(B101*2080)-'Rates Table'!C12</f>
        <v>-35100</v>
      </c>
      <c r="E102" s="29" t="s">
        <v>19</v>
      </c>
      <c r="F102" s="34">
        <f>(B101*2080)-'Rates Table'!F12</f>
        <v>-42712.800000000003</v>
      </c>
      <c r="G102" s="29" t="s">
        <v>19</v>
      </c>
      <c r="H102" s="34">
        <f>(B101*2080)-'Rates Table'!I12</f>
        <v>-52743.600000000006</v>
      </c>
      <c r="I102" s="29" t="s">
        <v>19</v>
      </c>
      <c r="J102" s="35">
        <f>(B101*2080)-'Rates Table'!L12</f>
        <v>-57293.600000000006</v>
      </c>
      <c r="K102" s="29" t="s">
        <v>19</v>
      </c>
      <c r="L102" s="23">
        <f>(B101*2080)-'Rates Table'!O12</f>
        <v>-67724.800000000003</v>
      </c>
      <c r="M102" s="29" t="s">
        <v>19</v>
      </c>
      <c r="N102" s="23">
        <f>(B101*2080)-'Rates Table'!R12</f>
        <v>-69555.199999999997</v>
      </c>
      <c r="O102" s="29" t="s">
        <v>19</v>
      </c>
      <c r="P102" s="23">
        <f>(B101*2080)-'Rates Table'!U12</f>
        <v>-79981.2</v>
      </c>
      <c r="Q102" s="29" t="s">
        <v>19</v>
      </c>
      <c r="R102" s="23">
        <f>(B101*2080)-'Rates Table'!X12</f>
        <v>-81572.400000000009</v>
      </c>
      <c r="S102" s="29" t="s">
        <v>19</v>
      </c>
      <c r="T102" s="37">
        <f>(B101*2080)-'Rates Table'!AA12</f>
        <v>-92560</v>
      </c>
    </row>
    <row r="103" spans="1:20" ht="16" thickTop="1" x14ac:dyDescent="0.35">
      <c r="A103" s="199"/>
      <c r="B103" s="201"/>
      <c r="C103" s="17" t="s">
        <v>18</v>
      </c>
      <c r="D103" s="18">
        <f>(B103*40)-'Rates Table'!B12</f>
        <v>-675</v>
      </c>
      <c r="E103" s="17" t="s">
        <v>18</v>
      </c>
      <c r="F103" s="19">
        <f>(B103*40)-'Rates Table'!E12</f>
        <v>-821.4</v>
      </c>
      <c r="G103" s="17" t="s">
        <v>18</v>
      </c>
      <c r="H103" s="19">
        <f>(B103*40)-'Rates Table'!H12</f>
        <v>-1014.3000000000001</v>
      </c>
      <c r="I103" s="17" t="s">
        <v>18</v>
      </c>
      <c r="J103" s="20">
        <f>(B103*40)-'Rates Table'!K12</f>
        <v>-1101.8000000000002</v>
      </c>
      <c r="K103" s="17" t="s">
        <v>18</v>
      </c>
      <c r="L103" s="19">
        <f>(B103*40)-'Rates Table'!N12</f>
        <v>-1302.4000000000001</v>
      </c>
      <c r="M103" s="17" t="s">
        <v>18</v>
      </c>
      <c r="N103" s="19">
        <f>(B103*40)-'Rates Table'!Q12</f>
        <v>-1337.6</v>
      </c>
      <c r="O103" s="17" t="s">
        <v>18</v>
      </c>
      <c r="P103" s="19">
        <f>(B103*40)-'Rates Table'!T12</f>
        <v>-1538.1</v>
      </c>
      <c r="Q103" s="17" t="s">
        <v>18</v>
      </c>
      <c r="R103" s="19">
        <f>(B103*40)-'Rates Table'!W12</f>
        <v>-1568.7</v>
      </c>
      <c r="S103" s="17" t="s">
        <v>18</v>
      </c>
      <c r="T103" s="36">
        <f>(B103*40)-'Rates Table'!Z12</f>
        <v>-1780</v>
      </c>
    </row>
    <row r="104" spans="1:20" ht="16" thickBot="1" x14ac:dyDescent="0.4">
      <c r="A104" s="200"/>
      <c r="B104" s="202"/>
      <c r="C104" s="21" t="s">
        <v>19</v>
      </c>
      <c r="D104" s="33">
        <f>(B103*2080)-'Rates Table'!C12</f>
        <v>-35100</v>
      </c>
      <c r="E104" s="21" t="s">
        <v>19</v>
      </c>
      <c r="F104" s="34">
        <f>(B103*2080)-'Rates Table'!F12</f>
        <v>-42712.800000000003</v>
      </c>
      <c r="G104" s="21" t="s">
        <v>19</v>
      </c>
      <c r="H104" s="34">
        <f>(B103*2080)-'Rates Table'!I12</f>
        <v>-52743.600000000006</v>
      </c>
      <c r="I104" s="21" t="s">
        <v>19</v>
      </c>
      <c r="J104" s="35">
        <f>(B103*2080)-'Rates Table'!L12</f>
        <v>-57293.600000000006</v>
      </c>
      <c r="K104" s="21" t="s">
        <v>19</v>
      </c>
      <c r="L104" s="23">
        <f>(B103*2080)-'Rates Table'!O12</f>
        <v>-67724.800000000003</v>
      </c>
      <c r="M104" s="21" t="s">
        <v>19</v>
      </c>
      <c r="N104" s="23">
        <f>(B103*2080)-'Rates Table'!R12</f>
        <v>-69555.199999999997</v>
      </c>
      <c r="O104" s="21" t="s">
        <v>19</v>
      </c>
      <c r="P104" s="23">
        <f>(B103*2080)-'Rates Table'!U12</f>
        <v>-79981.2</v>
      </c>
      <c r="Q104" s="21" t="s">
        <v>19</v>
      </c>
      <c r="R104" s="23">
        <f>(B103*2080)-'Rates Table'!X12</f>
        <v>-81572.400000000009</v>
      </c>
      <c r="S104" s="21" t="s">
        <v>19</v>
      </c>
      <c r="T104" s="37">
        <f>(B103*2080)-'Rates Table'!AA12</f>
        <v>-92560</v>
      </c>
    </row>
    <row r="105" spans="1:20" ht="16" thickTop="1" x14ac:dyDescent="0.35">
      <c r="A105" s="195"/>
      <c r="B105" s="197"/>
      <c r="C105" s="25" t="s">
        <v>18</v>
      </c>
      <c r="D105" s="18">
        <f>(B105*40)-'Rates Table'!B12</f>
        <v>-675</v>
      </c>
      <c r="E105" s="25" t="s">
        <v>18</v>
      </c>
      <c r="F105" s="19">
        <f>(B105*40)-'Rates Table'!E12</f>
        <v>-821.4</v>
      </c>
      <c r="G105" s="25" t="s">
        <v>18</v>
      </c>
      <c r="H105" s="19">
        <f>(B105*40)-'Rates Table'!H12</f>
        <v>-1014.3000000000001</v>
      </c>
      <c r="I105" s="25" t="s">
        <v>18</v>
      </c>
      <c r="J105" s="20">
        <f>(B105*40)-'Rates Table'!K12</f>
        <v>-1101.8000000000002</v>
      </c>
      <c r="K105" s="25" t="s">
        <v>18</v>
      </c>
      <c r="L105" s="19">
        <f>(B105*40)-'Rates Table'!N12</f>
        <v>-1302.4000000000001</v>
      </c>
      <c r="M105" s="25" t="s">
        <v>18</v>
      </c>
      <c r="N105" s="19">
        <f>(B105*40)-'Rates Table'!Q12</f>
        <v>-1337.6</v>
      </c>
      <c r="O105" s="25" t="s">
        <v>18</v>
      </c>
      <c r="P105" s="19">
        <f>(B105*40)-'Rates Table'!T12</f>
        <v>-1538.1</v>
      </c>
      <c r="Q105" s="25" t="s">
        <v>18</v>
      </c>
      <c r="R105" s="19">
        <f>(B105*40)-'Rates Table'!W12</f>
        <v>-1568.7</v>
      </c>
      <c r="S105" s="25" t="s">
        <v>18</v>
      </c>
      <c r="T105" s="36">
        <f>(B105*40)-'Rates Table'!Z12</f>
        <v>-1780</v>
      </c>
    </row>
    <row r="106" spans="1:20" ht="16" thickBot="1" x14ac:dyDescent="0.4">
      <c r="A106" s="196"/>
      <c r="B106" s="198"/>
      <c r="C106" s="29" t="s">
        <v>19</v>
      </c>
      <c r="D106" s="33">
        <f>(B105*2080)-'Rates Table'!C12</f>
        <v>-35100</v>
      </c>
      <c r="E106" s="29" t="s">
        <v>19</v>
      </c>
      <c r="F106" s="34">
        <f>(B105*2080)-'Rates Table'!F12</f>
        <v>-42712.800000000003</v>
      </c>
      <c r="G106" s="29" t="s">
        <v>19</v>
      </c>
      <c r="H106" s="34">
        <f>(B105*2080)-'Rates Table'!I12</f>
        <v>-52743.600000000006</v>
      </c>
      <c r="I106" s="29" t="s">
        <v>19</v>
      </c>
      <c r="J106" s="35">
        <f>(B105*2080)-'Rates Table'!L12</f>
        <v>-57293.600000000006</v>
      </c>
      <c r="K106" s="29" t="s">
        <v>19</v>
      </c>
      <c r="L106" s="23">
        <f>(B105*2080)-'Rates Table'!O12</f>
        <v>-67724.800000000003</v>
      </c>
      <c r="M106" s="29" t="s">
        <v>19</v>
      </c>
      <c r="N106" s="23">
        <f>(B105*2080)-'Rates Table'!R12</f>
        <v>-69555.199999999997</v>
      </c>
      <c r="O106" s="29" t="s">
        <v>19</v>
      </c>
      <c r="P106" s="23">
        <f>(B105*2080)-'Rates Table'!U12</f>
        <v>-79981.2</v>
      </c>
      <c r="Q106" s="29" t="s">
        <v>19</v>
      </c>
      <c r="R106" s="23">
        <f>(B105*2080)-'Rates Table'!X12</f>
        <v>-81572.400000000009</v>
      </c>
      <c r="S106" s="29" t="s">
        <v>19</v>
      </c>
      <c r="T106" s="37">
        <f>(B105*2080)-'Rates Table'!AA12</f>
        <v>-92560</v>
      </c>
    </row>
    <row r="107" spans="1:20" ht="16" thickTop="1" x14ac:dyDescent="0.35">
      <c r="A107" s="199"/>
      <c r="B107" s="201"/>
      <c r="C107" s="17" t="s">
        <v>18</v>
      </c>
      <c r="D107" s="18">
        <f>(B107*40)-'Rates Table'!B12</f>
        <v>-675</v>
      </c>
      <c r="E107" s="17" t="s">
        <v>18</v>
      </c>
      <c r="F107" s="19">
        <f>(B107*40)-'Rates Table'!E12</f>
        <v>-821.4</v>
      </c>
      <c r="G107" s="17" t="s">
        <v>18</v>
      </c>
      <c r="H107" s="19">
        <f>(B107*40)-'Rates Table'!H12</f>
        <v>-1014.3000000000001</v>
      </c>
      <c r="I107" s="17" t="s">
        <v>18</v>
      </c>
      <c r="J107" s="20">
        <f>(B107*40)-'Rates Table'!K12</f>
        <v>-1101.8000000000002</v>
      </c>
      <c r="K107" s="17" t="s">
        <v>18</v>
      </c>
      <c r="L107" s="19">
        <f>(B107*40)-'Rates Table'!N12</f>
        <v>-1302.4000000000001</v>
      </c>
      <c r="M107" s="17" t="s">
        <v>18</v>
      </c>
      <c r="N107" s="19">
        <f>(B107*40)-'Rates Table'!Q12</f>
        <v>-1337.6</v>
      </c>
      <c r="O107" s="17" t="s">
        <v>18</v>
      </c>
      <c r="P107" s="19">
        <f>(B107*40)-'Rates Table'!T12</f>
        <v>-1538.1</v>
      </c>
      <c r="Q107" s="17" t="s">
        <v>18</v>
      </c>
      <c r="R107" s="19">
        <f>(B107*40)-'Rates Table'!W12</f>
        <v>-1568.7</v>
      </c>
      <c r="S107" s="17" t="s">
        <v>18</v>
      </c>
      <c r="T107" s="36">
        <f>(B107*40)-'Rates Table'!Z12</f>
        <v>-1780</v>
      </c>
    </row>
    <row r="108" spans="1:20" ht="16" thickBot="1" x14ac:dyDescent="0.4">
      <c r="A108" s="200"/>
      <c r="B108" s="202"/>
      <c r="C108" s="21" t="s">
        <v>19</v>
      </c>
      <c r="D108" s="33">
        <f>(B107*2080)-'Rates Table'!C12</f>
        <v>-35100</v>
      </c>
      <c r="E108" s="21" t="s">
        <v>19</v>
      </c>
      <c r="F108" s="34">
        <f>(B107*2080)-'Rates Table'!F12</f>
        <v>-42712.800000000003</v>
      </c>
      <c r="G108" s="21" t="s">
        <v>19</v>
      </c>
      <c r="H108" s="34">
        <f>(B107*2080)-'Rates Table'!I12</f>
        <v>-52743.600000000006</v>
      </c>
      <c r="I108" s="21" t="s">
        <v>19</v>
      </c>
      <c r="J108" s="35">
        <f>(B107*2080)-'Rates Table'!L12</f>
        <v>-57293.600000000006</v>
      </c>
      <c r="K108" s="21" t="s">
        <v>19</v>
      </c>
      <c r="L108" s="23">
        <f>(B107*2080)-'Rates Table'!O12</f>
        <v>-67724.800000000003</v>
      </c>
      <c r="M108" s="21" t="s">
        <v>19</v>
      </c>
      <c r="N108" s="23">
        <f>(B107*2080)-'Rates Table'!R12</f>
        <v>-69555.199999999997</v>
      </c>
      <c r="O108" s="21" t="s">
        <v>19</v>
      </c>
      <c r="P108" s="23">
        <f>(B107*2080)-'Rates Table'!U12</f>
        <v>-79981.2</v>
      </c>
      <c r="Q108" s="21" t="s">
        <v>19</v>
      </c>
      <c r="R108" s="23">
        <f>(B107*2080)-'Rates Table'!X12</f>
        <v>-81572.400000000009</v>
      </c>
      <c r="S108" s="21" t="s">
        <v>19</v>
      </c>
      <c r="T108" s="37">
        <f>(B107*2080)-'Rates Table'!AA12</f>
        <v>-92560</v>
      </c>
    </row>
    <row r="109" spans="1:20" ht="16" thickTop="1" x14ac:dyDescent="0.35">
      <c r="A109" s="195"/>
      <c r="B109" s="197"/>
      <c r="C109" s="25" t="s">
        <v>18</v>
      </c>
      <c r="D109" s="18">
        <f>(B109*40)-'Rates Table'!B12</f>
        <v>-675</v>
      </c>
      <c r="E109" s="25" t="s">
        <v>18</v>
      </c>
      <c r="F109" s="19">
        <f>(B109*40)-'Rates Table'!E12</f>
        <v>-821.4</v>
      </c>
      <c r="G109" s="25" t="s">
        <v>18</v>
      </c>
      <c r="H109" s="19">
        <f>(B109*40)-'Rates Table'!H12</f>
        <v>-1014.3000000000001</v>
      </c>
      <c r="I109" s="25" t="s">
        <v>18</v>
      </c>
      <c r="J109" s="20">
        <f>(B109*40)-'Rates Table'!K12</f>
        <v>-1101.8000000000002</v>
      </c>
      <c r="K109" s="25" t="s">
        <v>18</v>
      </c>
      <c r="L109" s="19">
        <f>(B109*40)-'Rates Table'!N12</f>
        <v>-1302.4000000000001</v>
      </c>
      <c r="M109" s="25" t="s">
        <v>18</v>
      </c>
      <c r="N109" s="19">
        <f>(B109*40)-'Rates Table'!Q12</f>
        <v>-1337.6</v>
      </c>
      <c r="O109" s="25" t="s">
        <v>18</v>
      </c>
      <c r="P109" s="19">
        <f>(B109*40)-'Rates Table'!T12</f>
        <v>-1538.1</v>
      </c>
      <c r="Q109" s="25" t="s">
        <v>18</v>
      </c>
      <c r="R109" s="19">
        <f>(B109*40)-'Rates Table'!W12</f>
        <v>-1568.7</v>
      </c>
      <c r="S109" s="25" t="s">
        <v>18</v>
      </c>
      <c r="T109" s="36">
        <f>(B109*40)-'Rates Table'!Z12</f>
        <v>-1780</v>
      </c>
    </row>
    <row r="110" spans="1:20" ht="16" thickBot="1" x14ac:dyDescent="0.4">
      <c r="A110" s="196"/>
      <c r="B110" s="198"/>
      <c r="C110" s="29" t="s">
        <v>19</v>
      </c>
      <c r="D110" s="33">
        <f>(B109*2080)-'Rates Table'!C12</f>
        <v>-35100</v>
      </c>
      <c r="E110" s="29" t="s">
        <v>19</v>
      </c>
      <c r="F110" s="34">
        <f>(B109*2080)-'Rates Table'!F12</f>
        <v>-42712.800000000003</v>
      </c>
      <c r="G110" s="29" t="s">
        <v>19</v>
      </c>
      <c r="H110" s="34">
        <f>(B109*2080)-'Rates Table'!I12</f>
        <v>-52743.600000000006</v>
      </c>
      <c r="I110" s="29" t="s">
        <v>19</v>
      </c>
      <c r="J110" s="35">
        <f>(B109*2080)-'Rates Table'!L12</f>
        <v>-57293.600000000006</v>
      </c>
      <c r="K110" s="29" t="s">
        <v>19</v>
      </c>
      <c r="L110" s="23">
        <f>(B109*2080)-'Rates Table'!O12</f>
        <v>-67724.800000000003</v>
      </c>
      <c r="M110" s="29" t="s">
        <v>19</v>
      </c>
      <c r="N110" s="23">
        <f>(B109*2080)-'Rates Table'!R12</f>
        <v>-69555.199999999997</v>
      </c>
      <c r="O110" s="29" t="s">
        <v>19</v>
      </c>
      <c r="P110" s="23">
        <f>(B109*2080)-'Rates Table'!U12</f>
        <v>-79981.2</v>
      </c>
      <c r="Q110" s="29" t="s">
        <v>19</v>
      </c>
      <c r="R110" s="23">
        <f>(B109*2080)-'Rates Table'!X12</f>
        <v>-81572.400000000009</v>
      </c>
      <c r="S110" s="29" t="s">
        <v>19</v>
      </c>
      <c r="T110" s="37">
        <f>(B109*2080)-'Rates Table'!AA12</f>
        <v>-92560</v>
      </c>
    </row>
    <row r="111" spans="1:20" ht="16" thickTop="1" x14ac:dyDescent="0.35">
      <c r="A111" s="199"/>
      <c r="B111" s="201"/>
      <c r="C111" s="17" t="s">
        <v>18</v>
      </c>
      <c r="D111" s="18">
        <f>(B111*40)-'Rates Table'!B12</f>
        <v>-675</v>
      </c>
      <c r="E111" s="17" t="s">
        <v>18</v>
      </c>
      <c r="F111" s="19">
        <f>(B111*40)-'Rates Table'!E12</f>
        <v>-821.4</v>
      </c>
      <c r="G111" s="17" t="s">
        <v>18</v>
      </c>
      <c r="H111" s="19">
        <f>(B111*40)-'Rates Table'!H12</f>
        <v>-1014.3000000000001</v>
      </c>
      <c r="I111" s="17" t="s">
        <v>18</v>
      </c>
      <c r="J111" s="20">
        <f>(B111*40)-'Rates Table'!K12</f>
        <v>-1101.8000000000002</v>
      </c>
      <c r="K111" s="17" t="s">
        <v>18</v>
      </c>
      <c r="L111" s="19">
        <f>(B111*40)-'Rates Table'!N12</f>
        <v>-1302.4000000000001</v>
      </c>
      <c r="M111" s="17" t="s">
        <v>18</v>
      </c>
      <c r="N111" s="19">
        <f>(B111*40)-'Rates Table'!Q12</f>
        <v>-1337.6</v>
      </c>
      <c r="O111" s="17" t="s">
        <v>18</v>
      </c>
      <c r="P111" s="19">
        <f>(B111*40)-'Rates Table'!T12</f>
        <v>-1538.1</v>
      </c>
      <c r="Q111" s="17" t="s">
        <v>18</v>
      </c>
      <c r="R111" s="19">
        <f>(B111*40)-'Rates Table'!W12</f>
        <v>-1568.7</v>
      </c>
      <c r="S111" s="17" t="s">
        <v>18</v>
      </c>
      <c r="T111" s="36">
        <f>(B111*40)-'Rates Table'!Z12</f>
        <v>-1780</v>
      </c>
    </row>
    <row r="112" spans="1:20" ht="16" thickBot="1" x14ac:dyDescent="0.4">
      <c r="A112" s="200"/>
      <c r="B112" s="202"/>
      <c r="C112" s="21" t="s">
        <v>19</v>
      </c>
      <c r="D112" s="33">
        <f>(B111*2080)-'Rates Table'!C12</f>
        <v>-35100</v>
      </c>
      <c r="E112" s="21" t="s">
        <v>19</v>
      </c>
      <c r="F112" s="34">
        <f>(B111*2080)-'Rates Table'!F12</f>
        <v>-42712.800000000003</v>
      </c>
      <c r="G112" s="21" t="s">
        <v>19</v>
      </c>
      <c r="H112" s="34">
        <f>(B111*2080)-'Rates Table'!I12</f>
        <v>-52743.600000000006</v>
      </c>
      <c r="I112" s="21" t="s">
        <v>19</v>
      </c>
      <c r="J112" s="35">
        <f>(B111*2080)-'Rates Table'!L12</f>
        <v>-57293.600000000006</v>
      </c>
      <c r="K112" s="21" t="s">
        <v>19</v>
      </c>
      <c r="L112" s="23">
        <f>(B111*2080)-'Rates Table'!O12</f>
        <v>-67724.800000000003</v>
      </c>
      <c r="M112" s="21" t="s">
        <v>19</v>
      </c>
      <c r="N112" s="23">
        <f>(B111*2080)-'Rates Table'!R12</f>
        <v>-69555.199999999997</v>
      </c>
      <c r="O112" s="21" t="s">
        <v>19</v>
      </c>
      <c r="P112" s="23">
        <f>(B111*2080)-'Rates Table'!U12</f>
        <v>-79981.2</v>
      </c>
      <c r="Q112" s="21" t="s">
        <v>19</v>
      </c>
      <c r="R112" s="23">
        <f>(B111*2080)-'Rates Table'!X12</f>
        <v>-81572.400000000009</v>
      </c>
      <c r="S112" s="21" t="s">
        <v>19</v>
      </c>
      <c r="T112" s="37">
        <f>(B111*2080)-'Rates Table'!AA12</f>
        <v>-92560</v>
      </c>
    </row>
    <row r="113" spans="1:20" ht="16" thickTop="1" x14ac:dyDescent="0.35">
      <c r="A113" s="195"/>
      <c r="B113" s="197"/>
      <c r="C113" s="25" t="s">
        <v>18</v>
      </c>
      <c r="D113" s="18">
        <f>(B113*40)-'Rates Table'!B12</f>
        <v>-675</v>
      </c>
      <c r="E113" s="25" t="s">
        <v>18</v>
      </c>
      <c r="F113" s="19">
        <f>(B113*40)-'Rates Table'!E12</f>
        <v>-821.4</v>
      </c>
      <c r="G113" s="25" t="s">
        <v>18</v>
      </c>
      <c r="H113" s="19">
        <f>(B113*40)-'Rates Table'!H12</f>
        <v>-1014.3000000000001</v>
      </c>
      <c r="I113" s="25" t="s">
        <v>18</v>
      </c>
      <c r="J113" s="20">
        <f>(B113*40)-'Rates Table'!K12</f>
        <v>-1101.8000000000002</v>
      </c>
      <c r="K113" s="25" t="s">
        <v>18</v>
      </c>
      <c r="L113" s="19">
        <f>(B113*40)-'Rates Table'!N12</f>
        <v>-1302.4000000000001</v>
      </c>
      <c r="M113" s="25" t="s">
        <v>18</v>
      </c>
      <c r="N113" s="19">
        <f>(B113*40)-'Rates Table'!Q12</f>
        <v>-1337.6</v>
      </c>
      <c r="O113" s="25" t="s">
        <v>18</v>
      </c>
      <c r="P113" s="19">
        <f>(B113*40)-'Rates Table'!T12</f>
        <v>-1538.1</v>
      </c>
      <c r="Q113" s="25" t="s">
        <v>18</v>
      </c>
      <c r="R113" s="19">
        <f>(B113*40)-'Rates Table'!W12</f>
        <v>-1568.7</v>
      </c>
      <c r="S113" s="25" t="s">
        <v>18</v>
      </c>
      <c r="T113" s="36">
        <f>(B113*40)-'Rates Table'!Z12</f>
        <v>-1780</v>
      </c>
    </row>
    <row r="114" spans="1:20" ht="16" thickBot="1" x14ac:dyDescent="0.4">
      <c r="A114" s="196"/>
      <c r="B114" s="198"/>
      <c r="C114" s="29" t="s">
        <v>19</v>
      </c>
      <c r="D114" s="33">
        <f>(B113*2080)-'Rates Table'!C12</f>
        <v>-35100</v>
      </c>
      <c r="E114" s="29" t="s">
        <v>19</v>
      </c>
      <c r="F114" s="34">
        <f>(B113*2080)-'Rates Table'!F12</f>
        <v>-42712.800000000003</v>
      </c>
      <c r="G114" s="29" t="s">
        <v>19</v>
      </c>
      <c r="H114" s="34">
        <f>(B113*2080)-'Rates Table'!I12</f>
        <v>-52743.600000000006</v>
      </c>
      <c r="I114" s="29" t="s">
        <v>19</v>
      </c>
      <c r="J114" s="35">
        <f>(B113*2080)-'Rates Table'!L12</f>
        <v>-57293.600000000006</v>
      </c>
      <c r="K114" s="29" t="s">
        <v>19</v>
      </c>
      <c r="L114" s="23">
        <f>(B113*2080)-'Rates Table'!O12</f>
        <v>-67724.800000000003</v>
      </c>
      <c r="M114" s="29" t="s">
        <v>19</v>
      </c>
      <c r="N114" s="23">
        <f>(B113*2080)-'Rates Table'!R12</f>
        <v>-69555.199999999997</v>
      </c>
      <c r="O114" s="29" t="s">
        <v>19</v>
      </c>
      <c r="P114" s="23">
        <f>(B113*2080)-'Rates Table'!U12</f>
        <v>-79981.2</v>
      </c>
      <c r="Q114" s="29" t="s">
        <v>19</v>
      </c>
      <c r="R114" s="23">
        <f>(B113*2080)-'Rates Table'!X12</f>
        <v>-81572.400000000009</v>
      </c>
      <c r="S114" s="29" t="s">
        <v>19</v>
      </c>
      <c r="T114" s="37">
        <f>(B113*2080)-'Rates Table'!AA12</f>
        <v>-92560</v>
      </c>
    </row>
    <row r="115" spans="1:20" ht="16" thickTop="1" x14ac:dyDescent="0.35">
      <c r="A115" s="199"/>
      <c r="B115" s="201"/>
      <c r="C115" s="17" t="s">
        <v>18</v>
      </c>
      <c r="D115" s="18">
        <f>(B115*40)-'Rates Table'!B12</f>
        <v>-675</v>
      </c>
      <c r="E115" s="17" t="s">
        <v>18</v>
      </c>
      <c r="F115" s="19">
        <f>(B115*40)-'Rates Table'!E12</f>
        <v>-821.4</v>
      </c>
      <c r="G115" s="17" t="s">
        <v>18</v>
      </c>
      <c r="H115" s="19">
        <f>(B115*40)-'Rates Table'!H12</f>
        <v>-1014.3000000000001</v>
      </c>
      <c r="I115" s="17" t="s">
        <v>18</v>
      </c>
      <c r="J115" s="20">
        <f>(B115*40)-'Rates Table'!K12</f>
        <v>-1101.8000000000002</v>
      </c>
      <c r="K115" s="17" t="s">
        <v>18</v>
      </c>
      <c r="L115" s="19">
        <f>(B115*40)-'Rates Table'!N12</f>
        <v>-1302.4000000000001</v>
      </c>
      <c r="M115" s="17" t="s">
        <v>18</v>
      </c>
      <c r="N115" s="19">
        <f>(B115*40)-'Rates Table'!Q12</f>
        <v>-1337.6</v>
      </c>
      <c r="O115" s="17" t="s">
        <v>18</v>
      </c>
      <c r="P115" s="19">
        <f>(B115*40)-'Rates Table'!T12</f>
        <v>-1538.1</v>
      </c>
      <c r="Q115" s="17" t="s">
        <v>18</v>
      </c>
      <c r="R115" s="19">
        <f>(B115*40)-'Rates Table'!W12</f>
        <v>-1568.7</v>
      </c>
      <c r="S115" s="17" t="s">
        <v>18</v>
      </c>
      <c r="T115" s="36">
        <f>(B115*40)-'Rates Table'!Z12</f>
        <v>-1780</v>
      </c>
    </row>
    <row r="116" spans="1:20" ht="16" thickBot="1" x14ac:dyDescent="0.4">
      <c r="A116" s="200"/>
      <c r="B116" s="202"/>
      <c r="C116" s="21" t="s">
        <v>19</v>
      </c>
      <c r="D116" s="33">
        <f>(B115*2080)-'Rates Table'!C12</f>
        <v>-35100</v>
      </c>
      <c r="E116" s="21" t="s">
        <v>19</v>
      </c>
      <c r="F116" s="34">
        <f>(B115*2080)-'Rates Table'!F12</f>
        <v>-42712.800000000003</v>
      </c>
      <c r="G116" s="21" t="s">
        <v>19</v>
      </c>
      <c r="H116" s="34">
        <f>(B115*2080)-'Rates Table'!I12</f>
        <v>-52743.600000000006</v>
      </c>
      <c r="I116" s="21" t="s">
        <v>19</v>
      </c>
      <c r="J116" s="35">
        <f>(B115*2080)-'Rates Table'!L12</f>
        <v>-57293.600000000006</v>
      </c>
      <c r="K116" s="21" t="s">
        <v>19</v>
      </c>
      <c r="L116" s="23">
        <f>(B115*2080)-'Rates Table'!O12</f>
        <v>-67724.800000000003</v>
      </c>
      <c r="M116" s="21" t="s">
        <v>19</v>
      </c>
      <c r="N116" s="23">
        <f>(B115*2080)-'Rates Table'!R12</f>
        <v>-69555.199999999997</v>
      </c>
      <c r="O116" s="21" t="s">
        <v>19</v>
      </c>
      <c r="P116" s="23">
        <f>(B115*2080)-'Rates Table'!U12</f>
        <v>-79981.2</v>
      </c>
      <c r="Q116" s="21" t="s">
        <v>19</v>
      </c>
      <c r="R116" s="23">
        <f>(B115*2080)-'Rates Table'!X12</f>
        <v>-81572.400000000009</v>
      </c>
      <c r="S116" s="21" t="s">
        <v>19</v>
      </c>
      <c r="T116" s="37">
        <f>(B115*2080)-'Rates Table'!AA12</f>
        <v>-92560</v>
      </c>
    </row>
    <row r="117" spans="1:20" ht="16" thickTop="1" x14ac:dyDescent="0.35">
      <c r="A117" s="195"/>
      <c r="B117" s="197"/>
      <c r="C117" s="25" t="s">
        <v>18</v>
      </c>
      <c r="D117" s="18">
        <f>(B117*40)-'Rates Table'!B12</f>
        <v>-675</v>
      </c>
      <c r="E117" s="25" t="s">
        <v>18</v>
      </c>
      <c r="F117" s="19">
        <f>(B117*40)-'Rates Table'!E12</f>
        <v>-821.4</v>
      </c>
      <c r="G117" s="25" t="s">
        <v>18</v>
      </c>
      <c r="H117" s="19">
        <f>(B117*40)-'Rates Table'!H12</f>
        <v>-1014.3000000000001</v>
      </c>
      <c r="I117" s="25" t="s">
        <v>18</v>
      </c>
      <c r="J117" s="20">
        <f>(B117*40)-'Rates Table'!K12</f>
        <v>-1101.8000000000002</v>
      </c>
      <c r="K117" s="25" t="s">
        <v>18</v>
      </c>
      <c r="L117" s="19">
        <f>(B117*40)-'Rates Table'!N12</f>
        <v>-1302.4000000000001</v>
      </c>
      <c r="M117" s="25" t="s">
        <v>18</v>
      </c>
      <c r="N117" s="19">
        <f>(B117*40)-'Rates Table'!Q12</f>
        <v>-1337.6</v>
      </c>
      <c r="O117" s="25" t="s">
        <v>18</v>
      </c>
      <c r="P117" s="19">
        <f>(B117*40)-'Rates Table'!T12</f>
        <v>-1538.1</v>
      </c>
      <c r="Q117" s="25" t="s">
        <v>18</v>
      </c>
      <c r="R117" s="19">
        <f>(B117*40)-'Rates Table'!W12</f>
        <v>-1568.7</v>
      </c>
      <c r="S117" s="25" t="s">
        <v>18</v>
      </c>
      <c r="T117" s="36">
        <f>(B117*40)-'Rates Table'!Z12</f>
        <v>-1780</v>
      </c>
    </row>
    <row r="118" spans="1:20" ht="16" thickBot="1" x14ac:dyDescent="0.4">
      <c r="A118" s="196"/>
      <c r="B118" s="198"/>
      <c r="C118" s="29" t="s">
        <v>19</v>
      </c>
      <c r="D118" s="33">
        <f>(B117*2080)-'Rates Table'!C12</f>
        <v>-35100</v>
      </c>
      <c r="E118" s="29" t="s">
        <v>19</v>
      </c>
      <c r="F118" s="34">
        <f>(B117*2080)-'Rates Table'!F12</f>
        <v>-42712.800000000003</v>
      </c>
      <c r="G118" s="29" t="s">
        <v>19</v>
      </c>
      <c r="H118" s="34">
        <f>(B117*2080)-'Rates Table'!I12</f>
        <v>-52743.600000000006</v>
      </c>
      <c r="I118" s="29" t="s">
        <v>19</v>
      </c>
      <c r="J118" s="35">
        <f>(B117*2080)-'Rates Table'!L12</f>
        <v>-57293.600000000006</v>
      </c>
      <c r="K118" s="29" t="s">
        <v>19</v>
      </c>
      <c r="L118" s="23">
        <f>(B117*2080)-'Rates Table'!O12</f>
        <v>-67724.800000000003</v>
      </c>
      <c r="M118" s="29" t="s">
        <v>19</v>
      </c>
      <c r="N118" s="23">
        <f>(B117*2080)-'Rates Table'!R12</f>
        <v>-69555.199999999997</v>
      </c>
      <c r="O118" s="29" t="s">
        <v>19</v>
      </c>
      <c r="P118" s="23">
        <f>(B117*2080)-'Rates Table'!U12</f>
        <v>-79981.2</v>
      </c>
      <c r="Q118" s="29" t="s">
        <v>19</v>
      </c>
      <c r="R118" s="23">
        <f>(B117*2080)-'Rates Table'!X12</f>
        <v>-81572.400000000009</v>
      </c>
      <c r="S118" s="29" t="s">
        <v>19</v>
      </c>
      <c r="T118" s="37">
        <f>(B117*2080)-'Rates Table'!AA12</f>
        <v>-92560</v>
      </c>
    </row>
    <row r="119" spans="1:20" ht="16" thickTop="1" x14ac:dyDescent="0.35">
      <c r="A119" s="199"/>
      <c r="B119" s="201"/>
      <c r="C119" s="17" t="s">
        <v>18</v>
      </c>
      <c r="D119" s="18">
        <f>(B119*40)-'Rates Table'!B12</f>
        <v>-675</v>
      </c>
      <c r="E119" s="17" t="s">
        <v>18</v>
      </c>
      <c r="F119" s="19">
        <f>(B119*40)-'Rates Table'!E12</f>
        <v>-821.4</v>
      </c>
      <c r="G119" s="17" t="s">
        <v>18</v>
      </c>
      <c r="H119" s="19">
        <f>(B119*40)-'Rates Table'!H12</f>
        <v>-1014.3000000000001</v>
      </c>
      <c r="I119" s="17" t="s">
        <v>18</v>
      </c>
      <c r="J119" s="20">
        <f>(B119*40)-'Rates Table'!K12</f>
        <v>-1101.8000000000002</v>
      </c>
      <c r="K119" s="17" t="s">
        <v>18</v>
      </c>
      <c r="L119" s="19">
        <f>(B119*40)-'Rates Table'!N12</f>
        <v>-1302.4000000000001</v>
      </c>
      <c r="M119" s="17" t="s">
        <v>18</v>
      </c>
      <c r="N119" s="19">
        <f>(B119*40)-'Rates Table'!Q12</f>
        <v>-1337.6</v>
      </c>
      <c r="O119" s="17" t="s">
        <v>18</v>
      </c>
      <c r="P119" s="19">
        <f>(B119*40)-'Rates Table'!T12</f>
        <v>-1538.1</v>
      </c>
      <c r="Q119" s="17" t="s">
        <v>18</v>
      </c>
      <c r="R119" s="19">
        <f>(B119*40)-'Rates Table'!W12</f>
        <v>-1568.7</v>
      </c>
      <c r="S119" s="17" t="s">
        <v>18</v>
      </c>
      <c r="T119" s="36">
        <f>(B119*40)-'Rates Table'!Z12</f>
        <v>-1780</v>
      </c>
    </row>
    <row r="120" spans="1:20" ht="16" thickBot="1" x14ac:dyDescent="0.4">
      <c r="A120" s="200"/>
      <c r="B120" s="202"/>
      <c r="C120" s="21" t="s">
        <v>19</v>
      </c>
      <c r="D120" s="33">
        <f>(B119*2080)-'Rates Table'!C12</f>
        <v>-35100</v>
      </c>
      <c r="E120" s="21" t="s">
        <v>19</v>
      </c>
      <c r="F120" s="34">
        <f>(B119*2080)-'Rates Table'!F12</f>
        <v>-42712.800000000003</v>
      </c>
      <c r="G120" s="21" t="s">
        <v>19</v>
      </c>
      <c r="H120" s="34">
        <f>(B119*2080)-'Rates Table'!I12</f>
        <v>-52743.600000000006</v>
      </c>
      <c r="I120" s="21" t="s">
        <v>19</v>
      </c>
      <c r="J120" s="35">
        <f>(B119*2080)-'Rates Table'!L12</f>
        <v>-57293.600000000006</v>
      </c>
      <c r="K120" s="21" t="s">
        <v>19</v>
      </c>
      <c r="L120" s="23">
        <f>(B119*2080)-'Rates Table'!O12</f>
        <v>-67724.800000000003</v>
      </c>
      <c r="M120" s="21" t="s">
        <v>19</v>
      </c>
      <c r="N120" s="23">
        <f>(B119*2080)-'Rates Table'!R12</f>
        <v>-69555.199999999997</v>
      </c>
      <c r="O120" s="21" t="s">
        <v>19</v>
      </c>
      <c r="P120" s="23">
        <f>(B119*2080)-'Rates Table'!U12</f>
        <v>-79981.2</v>
      </c>
      <c r="Q120" s="21" t="s">
        <v>19</v>
      </c>
      <c r="R120" s="23">
        <f>(B119*2080)-'Rates Table'!X12</f>
        <v>-81572.400000000009</v>
      </c>
      <c r="S120" s="21" t="s">
        <v>19</v>
      </c>
      <c r="T120" s="37">
        <f>(B119*2080)-'Rates Table'!AA12</f>
        <v>-92560</v>
      </c>
    </row>
    <row r="121" spans="1:20" ht="16" thickTop="1" x14ac:dyDescent="0.35">
      <c r="A121" s="195"/>
      <c r="B121" s="197"/>
      <c r="C121" s="25" t="s">
        <v>18</v>
      </c>
      <c r="D121" s="18">
        <f>(B121*40)-'Rates Table'!B12</f>
        <v>-675</v>
      </c>
      <c r="E121" s="25" t="s">
        <v>18</v>
      </c>
      <c r="F121" s="19">
        <f>(B121*40)-'Rates Table'!E12</f>
        <v>-821.4</v>
      </c>
      <c r="G121" s="25" t="s">
        <v>18</v>
      </c>
      <c r="H121" s="19">
        <f>(B121*40)-'Rates Table'!H12</f>
        <v>-1014.3000000000001</v>
      </c>
      <c r="I121" s="25" t="s">
        <v>18</v>
      </c>
      <c r="J121" s="20">
        <f>(B121*40)-'Rates Table'!K12</f>
        <v>-1101.8000000000002</v>
      </c>
      <c r="K121" s="25" t="s">
        <v>18</v>
      </c>
      <c r="L121" s="19">
        <f>(B121*40)-'Rates Table'!N12</f>
        <v>-1302.4000000000001</v>
      </c>
      <c r="M121" s="25" t="s">
        <v>18</v>
      </c>
      <c r="N121" s="19">
        <f>(B121*40)-'Rates Table'!Q12</f>
        <v>-1337.6</v>
      </c>
      <c r="O121" s="25" t="s">
        <v>18</v>
      </c>
      <c r="P121" s="19">
        <f>(B121*40)-'Rates Table'!T12</f>
        <v>-1538.1</v>
      </c>
      <c r="Q121" s="25" t="s">
        <v>18</v>
      </c>
      <c r="R121" s="19">
        <f>(B121*40)-'Rates Table'!W12</f>
        <v>-1568.7</v>
      </c>
      <c r="S121" s="25" t="s">
        <v>18</v>
      </c>
      <c r="T121" s="36">
        <f>(B121*40)-'Rates Table'!Z12</f>
        <v>-1780</v>
      </c>
    </row>
    <row r="122" spans="1:20" ht="16" thickBot="1" x14ac:dyDescent="0.4">
      <c r="A122" s="196"/>
      <c r="B122" s="198"/>
      <c r="C122" s="29" t="s">
        <v>19</v>
      </c>
      <c r="D122" s="33">
        <f>(B121*2080)-'Rates Table'!C12</f>
        <v>-35100</v>
      </c>
      <c r="E122" s="29" t="s">
        <v>19</v>
      </c>
      <c r="F122" s="34">
        <f>(B121*2080)-'Rates Table'!F12</f>
        <v>-42712.800000000003</v>
      </c>
      <c r="G122" s="29" t="s">
        <v>19</v>
      </c>
      <c r="H122" s="34">
        <f>(B121*2080)-'Rates Table'!I12</f>
        <v>-52743.600000000006</v>
      </c>
      <c r="I122" s="29" t="s">
        <v>19</v>
      </c>
      <c r="J122" s="35">
        <f>(B121*2080)-'Rates Table'!L12</f>
        <v>-57293.600000000006</v>
      </c>
      <c r="K122" s="29" t="s">
        <v>19</v>
      </c>
      <c r="L122" s="23">
        <f>(B121*2080)-'Rates Table'!O12</f>
        <v>-67724.800000000003</v>
      </c>
      <c r="M122" s="29" t="s">
        <v>19</v>
      </c>
      <c r="N122" s="23">
        <f>(B121*2080)-'Rates Table'!R12</f>
        <v>-69555.199999999997</v>
      </c>
      <c r="O122" s="29" t="s">
        <v>19</v>
      </c>
      <c r="P122" s="23">
        <f>(B121*2080)-'Rates Table'!U12</f>
        <v>-79981.2</v>
      </c>
      <c r="Q122" s="29" t="s">
        <v>19</v>
      </c>
      <c r="R122" s="23">
        <f>(B121*2080)-'Rates Table'!X12</f>
        <v>-81572.400000000009</v>
      </c>
      <c r="S122" s="29" t="s">
        <v>19</v>
      </c>
      <c r="T122" s="37">
        <f>(B121*2080)-'Rates Table'!AA12</f>
        <v>-92560</v>
      </c>
    </row>
    <row r="123" spans="1:20" ht="16" thickTop="1" x14ac:dyDescent="0.35">
      <c r="A123" s="199"/>
      <c r="B123" s="201"/>
      <c r="C123" s="17" t="s">
        <v>18</v>
      </c>
      <c r="D123" s="18">
        <f>(B123*40)-'Rates Table'!B12</f>
        <v>-675</v>
      </c>
      <c r="E123" s="17" t="s">
        <v>18</v>
      </c>
      <c r="F123" s="19">
        <f>(B123*40)-'Rates Table'!E12</f>
        <v>-821.4</v>
      </c>
      <c r="G123" s="17" t="s">
        <v>18</v>
      </c>
      <c r="H123" s="19">
        <f>(B123*40)-'Rates Table'!H12</f>
        <v>-1014.3000000000001</v>
      </c>
      <c r="I123" s="17" t="s">
        <v>18</v>
      </c>
      <c r="J123" s="20">
        <f>(B123*40)-'Rates Table'!K12</f>
        <v>-1101.8000000000002</v>
      </c>
      <c r="K123" s="17" t="s">
        <v>18</v>
      </c>
      <c r="L123" s="19">
        <f>(B123*40)-'Rates Table'!N12</f>
        <v>-1302.4000000000001</v>
      </c>
      <c r="M123" s="17" t="s">
        <v>18</v>
      </c>
      <c r="N123" s="19">
        <f>(B123*40)-'Rates Table'!Q12</f>
        <v>-1337.6</v>
      </c>
      <c r="O123" s="17" t="s">
        <v>18</v>
      </c>
      <c r="P123" s="19">
        <f>(B123*40)-'Rates Table'!T12</f>
        <v>-1538.1</v>
      </c>
      <c r="Q123" s="17" t="s">
        <v>18</v>
      </c>
      <c r="R123" s="19">
        <f>(B123*40)-'Rates Table'!W12</f>
        <v>-1568.7</v>
      </c>
      <c r="S123" s="17" t="s">
        <v>18</v>
      </c>
      <c r="T123" s="36">
        <f>(B123*40)-'Rates Table'!Z12</f>
        <v>-1780</v>
      </c>
    </row>
    <row r="124" spans="1:20" ht="16" thickBot="1" x14ac:dyDescent="0.4">
      <c r="A124" s="200"/>
      <c r="B124" s="202"/>
      <c r="C124" s="21" t="s">
        <v>19</v>
      </c>
      <c r="D124" s="33">
        <f>(B123*2080)-'Rates Table'!C12</f>
        <v>-35100</v>
      </c>
      <c r="E124" s="21" t="s">
        <v>19</v>
      </c>
      <c r="F124" s="34">
        <f>(B123*2080)-'Rates Table'!F12</f>
        <v>-42712.800000000003</v>
      </c>
      <c r="G124" s="21" t="s">
        <v>19</v>
      </c>
      <c r="H124" s="34">
        <f>(B123*2080)-'Rates Table'!I12</f>
        <v>-52743.600000000006</v>
      </c>
      <c r="I124" s="21" t="s">
        <v>19</v>
      </c>
      <c r="J124" s="35">
        <f>(B123*2080)-'Rates Table'!L12</f>
        <v>-57293.600000000006</v>
      </c>
      <c r="K124" s="21" t="s">
        <v>19</v>
      </c>
      <c r="L124" s="23">
        <f>(B123*2080)-'Rates Table'!O12</f>
        <v>-67724.800000000003</v>
      </c>
      <c r="M124" s="21" t="s">
        <v>19</v>
      </c>
      <c r="N124" s="23">
        <f>(B123*2080)-'Rates Table'!R12</f>
        <v>-69555.199999999997</v>
      </c>
      <c r="O124" s="21" t="s">
        <v>19</v>
      </c>
      <c r="P124" s="23">
        <f>(B123*2080)-'Rates Table'!U12</f>
        <v>-79981.2</v>
      </c>
      <c r="Q124" s="21" t="s">
        <v>19</v>
      </c>
      <c r="R124" s="23">
        <f>(B123*2080)-'Rates Table'!X12</f>
        <v>-81572.400000000009</v>
      </c>
      <c r="S124" s="21" t="s">
        <v>19</v>
      </c>
      <c r="T124" s="37">
        <f>(B123*2080)-'Rates Table'!AA12</f>
        <v>-92560</v>
      </c>
    </row>
    <row r="125" spans="1:20" ht="16" thickTop="1" x14ac:dyDescent="0.35">
      <c r="A125" s="195"/>
      <c r="B125" s="197"/>
      <c r="C125" s="25" t="s">
        <v>18</v>
      </c>
      <c r="D125" s="18">
        <f>(B125*40)-'Rates Table'!B12</f>
        <v>-675</v>
      </c>
      <c r="E125" s="25" t="s">
        <v>18</v>
      </c>
      <c r="F125" s="19">
        <f>(B125*40)-'Rates Table'!E12</f>
        <v>-821.4</v>
      </c>
      <c r="G125" s="25" t="s">
        <v>18</v>
      </c>
      <c r="H125" s="19">
        <f>(B125*40)-'Rates Table'!H12</f>
        <v>-1014.3000000000001</v>
      </c>
      <c r="I125" s="25" t="s">
        <v>18</v>
      </c>
      <c r="J125" s="20">
        <f>(B125*40)-'Rates Table'!K12</f>
        <v>-1101.8000000000002</v>
      </c>
      <c r="K125" s="25" t="s">
        <v>18</v>
      </c>
      <c r="L125" s="19">
        <f>(B125*40)-'Rates Table'!N12</f>
        <v>-1302.4000000000001</v>
      </c>
      <c r="M125" s="25" t="s">
        <v>18</v>
      </c>
      <c r="N125" s="19">
        <f>(B125*40)-'Rates Table'!Q12</f>
        <v>-1337.6</v>
      </c>
      <c r="O125" s="25" t="s">
        <v>18</v>
      </c>
      <c r="P125" s="19">
        <f>(B125*40)-'Rates Table'!T12</f>
        <v>-1538.1</v>
      </c>
      <c r="Q125" s="25" t="s">
        <v>18</v>
      </c>
      <c r="R125" s="19">
        <f>(B125*40)-'Rates Table'!W12</f>
        <v>-1568.7</v>
      </c>
      <c r="S125" s="25" t="s">
        <v>18</v>
      </c>
      <c r="T125" s="36">
        <f>(B125*40)-'Rates Table'!Z12</f>
        <v>-1780</v>
      </c>
    </row>
    <row r="126" spans="1:20" ht="16" thickBot="1" x14ac:dyDescent="0.4">
      <c r="A126" s="196"/>
      <c r="B126" s="198"/>
      <c r="C126" s="29" t="s">
        <v>19</v>
      </c>
      <c r="D126" s="33">
        <f>(B125*2080)-'Rates Table'!C12</f>
        <v>-35100</v>
      </c>
      <c r="E126" s="29" t="s">
        <v>19</v>
      </c>
      <c r="F126" s="34">
        <f>(B125*2080)-'Rates Table'!F12</f>
        <v>-42712.800000000003</v>
      </c>
      <c r="G126" s="29" t="s">
        <v>19</v>
      </c>
      <c r="H126" s="34">
        <f>(B125*2080)-'Rates Table'!I12</f>
        <v>-52743.600000000006</v>
      </c>
      <c r="I126" s="29" t="s">
        <v>19</v>
      </c>
      <c r="J126" s="35">
        <f>(B125*2080)-'Rates Table'!L12</f>
        <v>-57293.600000000006</v>
      </c>
      <c r="K126" s="29" t="s">
        <v>19</v>
      </c>
      <c r="L126" s="23">
        <f>(B125*2080)-'Rates Table'!O12</f>
        <v>-67724.800000000003</v>
      </c>
      <c r="M126" s="29" t="s">
        <v>19</v>
      </c>
      <c r="N126" s="23">
        <f>(B125*2080)-'Rates Table'!R12</f>
        <v>-69555.199999999997</v>
      </c>
      <c r="O126" s="29" t="s">
        <v>19</v>
      </c>
      <c r="P126" s="23">
        <f>(B125*2080)-'Rates Table'!U12</f>
        <v>-79981.2</v>
      </c>
      <c r="Q126" s="29" t="s">
        <v>19</v>
      </c>
      <c r="R126" s="23">
        <f>(B125*2080)-'Rates Table'!X12</f>
        <v>-81572.400000000009</v>
      </c>
      <c r="S126" s="29" t="s">
        <v>19</v>
      </c>
      <c r="T126" s="37">
        <f>(B125*2080)-'Rates Table'!AA12</f>
        <v>-92560</v>
      </c>
    </row>
    <row r="127" spans="1:20" ht="16" thickTop="1" x14ac:dyDescent="0.35">
      <c r="N127" s="40"/>
    </row>
  </sheetData>
  <mergeCells count="142">
    <mergeCell ref="Q4:R4"/>
    <mergeCell ref="S4:T4"/>
    <mergeCell ref="C4:D4"/>
    <mergeCell ref="E4:F4"/>
    <mergeCell ref="G4:H4"/>
    <mergeCell ref="I4:J4"/>
    <mergeCell ref="A7:A8"/>
    <mergeCell ref="B7:B8"/>
    <mergeCell ref="A9:A10"/>
    <mergeCell ref="B9:B10"/>
    <mergeCell ref="K4:L4"/>
    <mergeCell ref="A5:A6"/>
    <mergeCell ref="B5:B6"/>
    <mergeCell ref="M4:N4"/>
    <mergeCell ref="O4:P4"/>
    <mergeCell ref="A17:A18"/>
    <mergeCell ref="B17:B18"/>
    <mergeCell ref="A19:A20"/>
    <mergeCell ref="B19:B20"/>
    <mergeCell ref="A21:A22"/>
    <mergeCell ref="B21:B22"/>
    <mergeCell ref="A11:A12"/>
    <mergeCell ref="B11:B12"/>
    <mergeCell ref="A13:A14"/>
    <mergeCell ref="B13:B14"/>
    <mergeCell ref="A15:A16"/>
    <mergeCell ref="B15:B16"/>
    <mergeCell ref="B29:B30"/>
    <mergeCell ref="A31:A32"/>
    <mergeCell ref="B31:B32"/>
    <mergeCell ref="A33:A34"/>
    <mergeCell ref="B33:B34"/>
    <mergeCell ref="A23:A24"/>
    <mergeCell ref="B23:B24"/>
    <mergeCell ref="A25:A26"/>
    <mergeCell ref="B25:B26"/>
    <mergeCell ref="A27:A28"/>
    <mergeCell ref="B27:B28"/>
    <mergeCell ref="A61:A62"/>
    <mergeCell ref="B61:B62"/>
    <mergeCell ref="A63:A64"/>
    <mergeCell ref="B63:B64"/>
    <mergeCell ref="A53:A54"/>
    <mergeCell ref="B53:B54"/>
    <mergeCell ref="A55:A56"/>
    <mergeCell ref="B55:B56"/>
    <mergeCell ref="A57:A58"/>
    <mergeCell ref="B57:B58"/>
    <mergeCell ref="A1:T1"/>
    <mergeCell ref="A2:T2"/>
    <mergeCell ref="A3:T3"/>
    <mergeCell ref="A59:A60"/>
    <mergeCell ref="B59:B60"/>
    <mergeCell ref="A47:A48"/>
    <mergeCell ref="B47:B48"/>
    <mergeCell ref="A49:A50"/>
    <mergeCell ref="B49:B50"/>
    <mergeCell ref="A51:A52"/>
    <mergeCell ref="B51:B52"/>
    <mergeCell ref="A41:A42"/>
    <mergeCell ref="B41:B42"/>
    <mergeCell ref="A43:A44"/>
    <mergeCell ref="B43:B44"/>
    <mergeCell ref="A45:A46"/>
    <mergeCell ref="B45:B46"/>
    <mergeCell ref="A35:A36"/>
    <mergeCell ref="B35:B36"/>
    <mergeCell ref="A37:A38"/>
    <mergeCell ref="B37:B38"/>
    <mergeCell ref="A39:A40"/>
    <mergeCell ref="B39:B40"/>
    <mergeCell ref="A29:A30"/>
    <mergeCell ref="A65:T65"/>
    <mergeCell ref="C66:D66"/>
    <mergeCell ref="E66:F66"/>
    <mergeCell ref="G66:H66"/>
    <mergeCell ref="I66:J66"/>
    <mergeCell ref="K66:L66"/>
    <mergeCell ref="M66:N66"/>
    <mergeCell ref="O66:P66"/>
    <mergeCell ref="Q66:R66"/>
    <mergeCell ref="S66:T66"/>
    <mergeCell ref="A73:A74"/>
    <mergeCell ref="B73:B74"/>
    <mergeCell ref="A75:A76"/>
    <mergeCell ref="B75:B76"/>
    <mergeCell ref="A77:A78"/>
    <mergeCell ref="B77:B78"/>
    <mergeCell ref="A67:A68"/>
    <mergeCell ref="B67:B68"/>
    <mergeCell ref="A69:A70"/>
    <mergeCell ref="B69:B70"/>
    <mergeCell ref="A71:A72"/>
    <mergeCell ref="B71:B72"/>
    <mergeCell ref="A85:A86"/>
    <mergeCell ref="B85:B86"/>
    <mergeCell ref="A87:A88"/>
    <mergeCell ref="B87:B88"/>
    <mergeCell ref="A89:A90"/>
    <mergeCell ref="B89:B90"/>
    <mergeCell ref="A79:A80"/>
    <mergeCell ref="B79:B80"/>
    <mergeCell ref="A81:A82"/>
    <mergeCell ref="B81:B82"/>
    <mergeCell ref="A83:A84"/>
    <mergeCell ref="B83:B84"/>
    <mergeCell ref="A97:A98"/>
    <mergeCell ref="B97:B98"/>
    <mergeCell ref="A99:A100"/>
    <mergeCell ref="B99:B100"/>
    <mergeCell ref="A101:A102"/>
    <mergeCell ref="B101:B102"/>
    <mergeCell ref="A91:A92"/>
    <mergeCell ref="B91:B92"/>
    <mergeCell ref="A93:A94"/>
    <mergeCell ref="B93:B94"/>
    <mergeCell ref="A95:A96"/>
    <mergeCell ref="B95:B96"/>
    <mergeCell ref="A109:A110"/>
    <mergeCell ref="B109:B110"/>
    <mergeCell ref="A111:A112"/>
    <mergeCell ref="B111:B112"/>
    <mergeCell ref="A113:A114"/>
    <mergeCell ref="B113:B114"/>
    <mergeCell ref="A103:A104"/>
    <mergeCell ref="B103:B104"/>
    <mergeCell ref="A105:A106"/>
    <mergeCell ref="B105:B106"/>
    <mergeCell ref="A107:A108"/>
    <mergeCell ref="B107:B108"/>
    <mergeCell ref="A121:A122"/>
    <mergeCell ref="B121:B122"/>
    <mergeCell ref="A123:A124"/>
    <mergeCell ref="B123:B124"/>
    <mergeCell ref="A125:A126"/>
    <mergeCell ref="B125:B126"/>
    <mergeCell ref="A115:A116"/>
    <mergeCell ref="B115:B116"/>
    <mergeCell ref="A117:A118"/>
    <mergeCell ref="B117:B118"/>
    <mergeCell ref="A119:A120"/>
    <mergeCell ref="B119:B120"/>
  </mergeCells>
  <conditionalFormatting sqref="D5:D6">
    <cfRule type="colorScale" priority="19">
      <colorScale>
        <cfvo type="num" val="-1"/>
        <cfvo type="num" val="0"/>
        <cfvo type="num" val="1"/>
        <color rgb="FFF8696B"/>
        <color rgb="FFFFEB84"/>
        <color rgb="FF63BE7B"/>
      </colorScale>
    </cfRule>
  </conditionalFormatting>
  <conditionalFormatting sqref="D7:D10">
    <cfRule type="colorScale" priority="14">
      <colorScale>
        <cfvo type="num" val="-1"/>
        <cfvo type="num" val="0"/>
        <cfvo type="num" val="1"/>
        <color rgb="FFF8696B"/>
        <color rgb="FFFFEB84"/>
        <color rgb="FF63BE7B"/>
      </colorScale>
    </cfRule>
  </conditionalFormatting>
  <conditionalFormatting sqref="D11:D64">
    <cfRule type="colorScale" priority="13">
      <colorScale>
        <cfvo type="num" val="-1"/>
        <cfvo type="num" val="0"/>
        <cfvo type="num" val="1"/>
        <color rgb="FFF8696B"/>
        <color rgb="FFFFEB84"/>
        <color rgb="FF63BE7B"/>
      </colorScale>
    </cfRule>
  </conditionalFormatting>
  <conditionalFormatting sqref="D67:D68">
    <cfRule type="colorScale" priority="8">
      <colorScale>
        <cfvo type="num" val="-1"/>
        <cfvo type="num" val="0"/>
        <cfvo type="num" val="1"/>
        <color rgb="FFF8696B"/>
        <color rgb="FFFFEB84"/>
        <color rgb="FF63BE7B"/>
      </colorScale>
    </cfRule>
  </conditionalFormatting>
  <conditionalFormatting sqref="D69:D72">
    <cfRule type="colorScale" priority="5">
      <colorScale>
        <cfvo type="num" val="-1"/>
        <cfvo type="num" val="0"/>
        <cfvo type="num" val="1"/>
        <color rgb="FFF8696B"/>
        <color rgb="FFFFEB84"/>
        <color rgb="FF63BE7B"/>
      </colorScale>
    </cfRule>
  </conditionalFormatting>
  <conditionalFormatting sqref="D73:D126">
    <cfRule type="colorScale" priority="4">
      <colorScale>
        <cfvo type="num" val="-1"/>
        <cfvo type="num" val="0"/>
        <cfvo type="num" val="1"/>
        <color rgb="FFF8696B"/>
        <color rgb="FFFFEB84"/>
        <color rgb="FF63BE7B"/>
      </colorScale>
    </cfRule>
  </conditionalFormatting>
  <conditionalFormatting sqref="F5:F8">
    <cfRule type="colorScale" priority="20">
      <colorScale>
        <cfvo type="num" val="-1"/>
        <cfvo type="num" val="0"/>
        <cfvo type="num" val="1"/>
        <color rgb="FFF8696B"/>
        <color rgb="FFFFEB84"/>
        <color rgb="FF63BE7B"/>
      </colorScale>
    </cfRule>
  </conditionalFormatting>
  <conditionalFormatting sqref="F9:F64">
    <cfRule type="colorScale" priority="12">
      <colorScale>
        <cfvo type="num" val="-1"/>
        <cfvo type="num" val="0"/>
        <cfvo type="num" val="1"/>
        <color rgb="FFF8696B"/>
        <color rgb="FFFFEB84"/>
        <color rgb="FF63BE7B"/>
      </colorScale>
    </cfRule>
  </conditionalFormatting>
  <conditionalFormatting sqref="F67:F70">
    <cfRule type="colorScale" priority="9">
      <colorScale>
        <cfvo type="num" val="-1"/>
        <cfvo type="num" val="0"/>
        <cfvo type="num" val="1"/>
        <color rgb="FFF8696B"/>
        <color rgb="FFFFEB84"/>
        <color rgb="FF63BE7B"/>
      </colorScale>
    </cfRule>
  </conditionalFormatting>
  <conditionalFormatting sqref="F71:F126">
    <cfRule type="colorScale" priority="3">
      <colorScale>
        <cfvo type="num" val="-1"/>
        <cfvo type="num" val="0"/>
        <cfvo type="num" val="1"/>
        <color rgb="FFF8696B"/>
        <color rgb="FFFFEB84"/>
        <color rgb="FF63BE7B"/>
      </colorScale>
    </cfRule>
  </conditionalFormatting>
  <conditionalFormatting sqref="H5:H8 J5:J8 L5:L8 N5:N8 P5:P8 R5:R8 T5:T8">
    <cfRule type="colorScale" priority="18">
      <colorScale>
        <cfvo type="num" val="-1"/>
        <cfvo type="num" val="0"/>
        <cfvo type="num" val="1"/>
        <color rgb="FFF8696B"/>
        <color rgb="FFFFEB84"/>
        <color rgb="FF63BE7B"/>
      </colorScale>
    </cfRule>
  </conditionalFormatting>
  <conditionalFormatting sqref="H9:H64">
    <cfRule type="colorScale" priority="11">
      <colorScale>
        <cfvo type="num" val="-1"/>
        <cfvo type="num" val="0"/>
        <cfvo type="num" val="1"/>
        <color rgb="FFF8696B"/>
        <color rgb="FFFFEB84"/>
        <color rgb="FF63BE7B"/>
      </colorScale>
    </cfRule>
  </conditionalFormatting>
  <conditionalFormatting sqref="H67:H70 J67:J70 L67:L70 N67:N70 P67:P70 R67:R70 T67:T70">
    <cfRule type="colorScale" priority="7">
      <colorScale>
        <cfvo type="num" val="-1"/>
        <cfvo type="num" val="0"/>
        <cfvo type="num" val="1"/>
        <color rgb="FFF8696B"/>
        <color rgb="FFFFEB84"/>
        <color rgb="FF63BE7B"/>
      </colorScale>
    </cfRule>
  </conditionalFormatting>
  <conditionalFormatting sqref="H71:H126">
    <cfRule type="colorScale" priority="2">
      <colorScale>
        <cfvo type="num" val="-1"/>
        <cfvo type="num" val="0"/>
        <cfvo type="num" val="1"/>
        <color rgb="FFF8696B"/>
        <color rgb="FFFFEB84"/>
        <color rgb="FF63BE7B"/>
      </colorScale>
    </cfRule>
  </conditionalFormatting>
  <conditionalFormatting sqref="J9:J64">
    <cfRule type="colorScale" priority="10">
      <colorScale>
        <cfvo type="num" val="-1"/>
        <cfvo type="num" val="0"/>
        <cfvo type="num" val="1"/>
        <color rgb="FFF8696B"/>
        <color rgb="FFFFEB84"/>
        <color rgb="FF63BE7B"/>
      </colorScale>
    </cfRule>
  </conditionalFormatting>
  <conditionalFormatting sqref="J71:J126">
    <cfRule type="colorScale" priority="1">
      <colorScale>
        <cfvo type="num" val="-1"/>
        <cfvo type="num" val="0"/>
        <cfvo type="num" val="1"/>
        <color rgb="FFF8696B"/>
        <color rgb="FFFFEB84"/>
        <color rgb="FF63BE7B"/>
      </colorScale>
    </cfRule>
  </conditionalFormatting>
  <conditionalFormatting sqref="L9:L64 N9:N64 P9:P64 R9:R64 T9:T64">
    <cfRule type="colorScale" priority="15">
      <colorScale>
        <cfvo type="num" val="-1"/>
        <cfvo type="num" val="0"/>
        <cfvo type="num" val="1"/>
        <color rgb="FFF8696B"/>
        <color rgb="FFFFEB84"/>
        <color rgb="FF63BE7B"/>
      </colorScale>
    </cfRule>
  </conditionalFormatting>
  <conditionalFormatting sqref="L71:L126 N71:N127 P71:P126 R71:R126 T71:T126">
    <cfRule type="colorScale" priority="6">
      <colorScale>
        <cfvo type="num" val="-1"/>
        <cfvo type="num" val="0"/>
        <cfvo type="num" val="1"/>
        <color rgb="FFF8696B"/>
        <color rgb="FFFFEB84"/>
        <color rgb="FF63BE7B"/>
      </colorScale>
    </cfRule>
  </conditionalFormatting>
  <pageMargins left="0.7" right="0.7" top="0.75" bottom="0.75" header="0.3" footer="0.3"/>
  <pageSetup orientation="portrait" r:id="rId1"/>
  <ignoredErrors>
    <ignoredError sqref="F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17471-202B-4B76-BFC1-91C84358CEC3}">
  <sheetPr>
    <tabColor rgb="FF7FCBAE"/>
  </sheetPr>
  <dimension ref="A1:CE116"/>
  <sheetViews>
    <sheetView zoomScaleNormal="100" workbookViewId="0">
      <selection activeCell="B107" sqref="B107:B108"/>
    </sheetView>
  </sheetViews>
  <sheetFormatPr defaultColWidth="10.83203125" defaultRowHeight="15.5" x14ac:dyDescent="0.35"/>
  <cols>
    <col min="1" max="1" width="17.25" style="1" customWidth="1"/>
    <col min="2" max="2" width="10.08203125" style="1" customWidth="1"/>
    <col min="3" max="3" width="8.58203125" style="1" customWidth="1"/>
    <col min="4" max="4" width="11.75" style="11" customWidth="1"/>
    <col min="5" max="5" width="7.25" style="1" hidden="1" customWidth="1"/>
    <col min="6" max="6" width="13.58203125" style="11" bestFit="1" customWidth="1"/>
    <col min="7" max="7" width="7.25" style="1" hidden="1" customWidth="1"/>
    <col min="8" max="8" width="13.58203125" style="11" bestFit="1" customWidth="1"/>
    <col min="9" max="9" width="7.25" style="1" hidden="1" customWidth="1"/>
    <col min="10" max="10" width="13.58203125" style="11" bestFit="1" customWidth="1"/>
    <col min="11" max="11" width="7.25" style="1" hidden="1" customWidth="1"/>
    <col min="12" max="12" width="13.58203125" style="11" bestFit="1" customWidth="1"/>
    <col min="13" max="13" width="7.25" style="1" hidden="1" customWidth="1"/>
    <col min="14" max="14" width="13.58203125" style="11" bestFit="1" customWidth="1"/>
    <col min="15" max="15" width="7.25" style="1" hidden="1" customWidth="1"/>
    <col min="16" max="16" width="13.58203125" style="11" bestFit="1" customWidth="1"/>
    <col min="17" max="17" width="7.25" style="1" hidden="1" customWidth="1"/>
    <col min="18" max="18" width="13.58203125" style="11" bestFit="1" customWidth="1"/>
    <col min="19" max="19" width="7.25" style="1" hidden="1" customWidth="1"/>
    <col min="20" max="20" width="13.58203125" style="11" bestFit="1" customWidth="1"/>
    <col min="21" max="16384" width="10.83203125" style="1"/>
  </cols>
  <sheetData>
    <row r="1" spans="1:83" ht="166" customHeight="1" thickTop="1" thickBot="1" x14ac:dyDescent="0.4">
      <c r="A1" s="259" t="s">
        <v>51</v>
      </c>
      <c r="B1" s="260"/>
      <c r="C1" s="147" t="s">
        <v>58</v>
      </c>
      <c r="D1" s="261"/>
      <c r="E1" s="261"/>
      <c r="F1" s="261"/>
      <c r="G1" s="261"/>
      <c r="H1" s="261"/>
      <c r="I1" s="261"/>
      <c r="J1" s="261"/>
      <c r="K1" s="261"/>
      <c r="L1" s="261"/>
      <c r="M1" s="261"/>
      <c r="N1" s="261"/>
      <c r="O1" s="261"/>
      <c r="P1" s="261"/>
      <c r="Q1" s="261"/>
      <c r="R1" s="261"/>
      <c r="S1" s="261"/>
      <c r="T1" s="262"/>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row>
    <row r="2" spans="1:83" ht="9.75" customHeight="1" thickTop="1" x14ac:dyDescent="0.35">
      <c r="A2" s="263"/>
      <c r="B2" s="264"/>
      <c r="C2" s="264"/>
      <c r="D2" s="264"/>
      <c r="E2" s="264"/>
      <c r="F2" s="264"/>
      <c r="G2" s="264"/>
      <c r="H2" s="264"/>
      <c r="I2" s="264"/>
      <c r="J2" s="264"/>
      <c r="K2" s="264"/>
      <c r="L2" s="264"/>
      <c r="M2" s="264"/>
      <c r="N2" s="264"/>
      <c r="O2" s="264"/>
      <c r="P2" s="264"/>
      <c r="Q2" s="264"/>
      <c r="R2" s="264"/>
      <c r="S2" s="264"/>
      <c r="T2" s="264"/>
      <c r="U2" s="13"/>
    </row>
    <row r="3" spans="1:83" ht="21" x14ac:dyDescent="0.5">
      <c r="A3" s="212" t="s">
        <v>12</v>
      </c>
      <c r="B3" s="213"/>
      <c r="C3" s="213"/>
      <c r="D3" s="213"/>
      <c r="E3" s="213"/>
      <c r="F3" s="213"/>
      <c r="G3" s="213"/>
      <c r="H3" s="213"/>
      <c r="I3" s="213"/>
      <c r="J3" s="213"/>
      <c r="K3" s="213"/>
      <c r="L3" s="213"/>
      <c r="M3" s="213"/>
      <c r="N3" s="213"/>
      <c r="O3" s="213"/>
      <c r="P3" s="213"/>
      <c r="Q3" s="213"/>
      <c r="R3" s="213"/>
      <c r="S3" s="213"/>
      <c r="T3" s="236"/>
      <c r="U3" s="13"/>
    </row>
    <row r="4" spans="1:83" ht="31" x14ac:dyDescent="0.35">
      <c r="A4" s="241" t="s">
        <v>28</v>
      </c>
      <c r="B4" s="242"/>
      <c r="C4" s="55" t="s">
        <v>21</v>
      </c>
      <c r="D4" s="56" t="s">
        <v>3</v>
      </c>
      <c r="E4" s="238" t="s">
        <v>4</v>
      </c>
      <c r="F4" s="238"/>
      <c r="G4" s="238" t="s">
        <v>5</v>
      </c>
      <c r="H4" s="238"/>
      <c r="I4" s="238" t="s">
        <v>6</v>
      </c>
      <c r="J4" s="238"/>
      <c r="K4" s="238" t="s">
        <v>7</v>
      </c>
      <c r="L4" s="238"/>
      <c r="M4" s="238" t="s">
        <v>8</v>
      </c>
      <c r="N4" s="238"/>
      <c r="O4" s="238" t="s">
        <v>9</v>
      </c>
      <c r="P4" s="238"/>
      <c r="Q4" s="238" t="s">
        <v>10</v>
      </c>
      <c r="R4" s="238"/>
      <c r="S4" s="238" t="s">
        <v>11</v>
      </c>
      <c r="T4" s="240"/>
      <c r="U4" s="13"/>
    </row>
    <row r="5" spans="1:83" ht="21" customHeight="1" x14ac:dyDescent="0.35">
      <c r="A5" s="243"/>
      <c r="B5" s="244"/>
      <c r="C5" s="45" t="s">
        <v>0</v>
      </c>
      <c r="D5" s="57">
        <f>'Rates Table'!B12</f>
        <v>675</v>
      </c>
      <c r="E5" s="57"/>
      <c r="F5" s="57">
        <f>'Rates Table'!E12</f>
        <v>821.4</v>
      </c>
      <c r="G5" s="57"/>
      <c r="H5" s="57">
        <f>'Rates Table'!H12</f>
        <v>1014.3000000000001</v>
      </c>
      <c r="I5" s="57"/>
      <c r="J5" s="57">
        <f>'Rates Table'!K12</f>
        <v>1101.8000000000002</v>
      </c>
      <c r="K5" s="57"/>
      <c r="L5" s="57">
        <f>'Rates Table'!N12</f>
        <v>1302.4000000000001</v>
      </c>
      <c r="M5" s="67"/>
      <c r="N5" s="67">
        <f>'Rates Table'!Q12</f>
        <v>1337.6</v>
      </c>
      <c r="O5" s="67"/>
      <c r="P5" s="67">
        <f>'Rates Table'!T12</f>
        <v>1538.1</v>
      </c>
      <c r="Q5" s="67"/>
      <c r="R5" s="67">
        <f>'Rates Table'!W12</f>
        <v>1568.7</v>
      </c>
      <c r="S5" s="67"/>
      <c r="T5" s="73">
        <f>'Rates Table'!Z12</f>
        <v>1780</v>
      </c>
      <c r="U5" s="13"/>
    </row>
    <row r="6" spans="1:83" ht="34.5" customHeight="1" x14ac:dyDescent="0.35">
      <c r="A6" s="245"/>
      <c r="B6" s="246"/>
      <c r="C6" s="45" t="s">
        <v>1</v>
      </c>
      <c r="D6" s="57">
        <f>'Rates Table'!C12</f>
        <v>35100</v>
      </c>
      <c r="E6" s="57"/>
      <c r="F6" s="57">
        <f>'Rates Table'!F12</f>
        <v>42712.800000000003</v>
      </c>
      <c r="G6" s="57"/>
      <c r="H6" s="57">
        <f>'Rates Table'!I12</f>
        <v>52743.600000000006</v>
      </c>
      <c r="I6" s="57"/>
      <c r="J6" s="57">
        <f>'Rates Table'!L12</f>
        <v>57293.600000000006</v>
      </c>
      <c r="K6" s="57"/>
      <c r="L6" s="57">
        <f>'Rates Table'!O12</f>
        <v>67724.800000000003</v>
      </c>
      <c r="M6" s="67"/>
      <c r="N6" s="67">
        <f>'Rates Table'!R12</f>
        <v>69555.199999999997</v>
      </c>
      <c r="O6" s="67"/>
      <c r="P6" s="67">
        <f>'Rates Table'!U12</f>
        <v>79981.2</v>
      </c>
      <c r="Q6" s="67"/>
      <c r="R6" s="67">
        <f>'Rates Table'!X12</f>
        <v>81572.400000000009</v>
      </c>
      <c r="S6" s="67"/>
      <c r="T6" s="73">
        <f>'Rates Table'!AA12</f>
        <v>92560</v>
      </c>
      <c r="U6" s="13"/>
    </row>
    <row r="7" spans="1:83" ht="18.5" x14ac:dyDescent="0.45">
      <c r="A7" s="218" t="s">
        <v>56</v>
      </c>
      <c r="B7" s="219"/>
      <c r="C7" s="219"/>
      <c r="D7" s="219"/>
      <c r="E7" s="219"/>
      <c r="F7" s="219"/>
      <c r="G7" s="219"/>
      <c r="H7" s="219"/>
      <c r="I7" s="219"/>
      <c r="J7" s="219"/>
      <c r="K7" s="219"/>
      <c r="L7" s="219"/>
      <c r="M7" s="219"/>
      <c r="N7" s="219"/>
      <c r="O7" s="219"/>
      <c r="P7" s="219"/>
      <c r="Q7" s="219"/>
      <c r="R7" s="219"/>
      <c r="S7" s="219"/>
      <c r="T7" s="237"/>
      <c r="U7" s="13"/>
    </row>
    <row r="8" spans="1:83" ht="31.5" thickBot="1" x14ac:dyDescent="0.4">
      <c r="A8" s="129" t="s">
        <v>13</v>
      </c>
      <c r="B8" s="130" t="s">
        <v>23</v>
      </c>
      <c r="C8" s="43"/>
      <c r="D8" s="139" t="s">
        <v>3</v>
      </c>
      <c r="E8" s="210" t="s">
        <v>4</v>
      </c>
      <c r="F8" s="211"/>
      <c r="G8" s="210" t="s">
        <v>5</v>
      </c>
      <c r="H8" s="211"/>
      <c r="I8" s="210" t="s">
        <v>6</v>
      </c>
      <c r="J8" s="211"/>
      <c r="K8" s="210" t="s">
        <v>7</v>
      </c>
      <c r="L8" s="211"/>
      <c r="M8" s="210" t="s">
        <v>8</v>
      </c>
      <c r="N8" s="211"/>
      <c r="O8" s="210" t="s">
        <v>9</v>
      </c>
      <c r="P8" s="211"/>
      <c r="Q8" s="210" t="s">
        <v>10</v>
      </c>
      <c r="R8" s="211"/>
      <c r="S8" s="210" t="s">
        <v>11</v>
      </c>
      <c r="T8" s="239"/>
      <c r="U8" s="13"/>
    </row>
    <row r="9" spans="1:83" ht="16" thickTop="1" x14ac:dyDescent="0.35">
      <c r="A9" s="232"/>
      <c r="B9" s="223"/>
      <c r="C9" s="41" t="s">
        <v>18</v>
      </c>
      <c r="D9" s="18">
        <f>IF(B9&gt;0, (B9/52)-'Rates Table'!B12, 0)</f>
        <v>0</v>
      </c>
      <c r="E9" s="17" t="s">
        <v>18</v>
      </c>
      <c r="F9" s="19">
        <f>IF(B9&gt;0, (B9/52)-'Rates Table'!E12, 0)</f>
        <v>0</v>
      </c>
      <c r="G9" s="17" t="s">
        <v>18</v>
      </c>
      <c r="H9" s="19">
        <f>IF(B9&gt;0, (B9/52)-'Rates Table'!H12, 0)</f>
        <v>0</v>
      </c>
      <c r="I9" s="17" t="s">
        <v>18</v>
      </c>
      <c r="J9" s="20">
        <f>IF(B9&gt;0, (B9/52)-'Rates Table'!K12, 0)</f>
        <v>0</v>
      </c>
      <c r="K9" s="17" t="s">
        <v>18</v>
      </c>
      <c r="L9" s="19">
        <f>IF(B9&gt;0, (B9/52)-'Rates Table'!N12, 0)</f>
        <v>0</v>
      </c>
      <c r="M9" s="17" t="s">
        <v>18</v>
      </c>
      <c r="N9" s="19">
        <f>IF(B9&gt;0, (B9/52)-'Rates Table'!Q12, 0)</f>
        <v>0</v>
      </c>
      <c r="O9" s="17" t="s">
        <v>18</v>
      </c>
      <c r="P9" s="19">
        <f>IF(B9&gt;0, (B9/52)-'Rates Table'!T12, 0)</f>
        <v>0</v>
      </c>
      <c r="Q9" s="17" t="s">
        <v>18</v>
      </c>
      <c r="R9" s="19">
        <f>IF(B9&gt;0, (B9/52)-'Rates Table'!W12, 0)</f>
        <v>0</v>
      </c>
      <c r="S9" s="17" t="s">
        <v>18</v>
      </c>
      <c r="T9" s="36">
        <f>IF(B9&gt;0, (B9/52)-'Rates Table'!Z12, 0)</f>
        <v>0</v>
      </c>
      <c r="U9" s="13"/>
    </row>
    <row r="10" spans="1:83" ht="16" thickBot="1" x14ac:dyDescent="0.4">
      <c r="A10" s="233"/>
      <c r="B10" s="229"/>
      <c r="C10" s="42" t="s">
        <v>19</v>
      </c>
      <c r="D10" s="22">
        <f>IF(B9&gt;0, B9-'Rates Table'!C12, 0)</f>
        <v>0</v>
      </c>
      <c r="E10" s="21" t="s">
        <v>19</v>
      </c>
      <c r="F10" s="23">
        <f>IF(B9&gt;0, B9-'Rates Table'!F12, 0)</f>
        <v>0</v>
      </c>
      <c r="G10" s="21" t="s">
        <v>19</v>
      </c>
      <c r="H10" s="23">
        <f>IF(B9&gt;0, B9-'Rates Table'!I12, 0)</f>
        <v>0</v>
      </c>
      <c r="I10" s="21" t="s">
        <v>19</v>
      </c>
      <c r="J10" s="24">
        <f>IF(B9&gt;0, B9-'Rates Table'!L12, 0)</f>
        <v>0</v>
      </c>
      <c r="K10" s="21" t="s">
        <v>19</v>
      </c>
      <c r="L10" s="23">
        <f>IF(B9&gt;0, B9-'Rates Table'!O12, 0)</f>
        <v>0</v>
      </c>
      <c r="M10" s="21" t="s">
        <v>19</v>
      </c>
      <c r="N10" s="23">
        <f>IF(B9&gt;0, B9-'Rates Table'!R12, 0)</f>
        <v>0</v>
      </c>
      <c r="O10" s="21" t="s">
        <v>19</v>
      </c>
      <c r="P10" s="23">
        <f>IF(B9&gt;0, B9-'Rates Table'!U12, 0)</f>
        <v>0</v>
      </c>
      <c r="Q10" s="21" t="s">
        <v>19</v>
      </c>
      <c r="R10" s="23">
        <f>IF(B9&gt;0, B9-'Rates Table'!X12, 0)</f>
        <v>0</v>
      </c>
      <c r="S10" s="21" t="s">
        <v>19</v>
      </c>
      <c r="T10" s="37">
        <f>IF(B9&gt;0, B9-'Rates Table'!AA12, 0)</f>
        <v>0</v>
      </c>
      <c r="U10" s="13"/>
    </row>
    <row r="11" spans="1:83" ht="16" thickTop="1" x14ac:dyDescent="0.35">
      <c r="A11" s="234"/>
      <c r="B11" s="231"/>
      <c r="C11" s="10" t="s">
        <v>18</v>
      </c>
      <c r="D11" s="14">
        <f>IF(B11&gt;0, (B11/52)-'Rates Table'!B12, 0)</f>
        <v>0</v>
      </c>
      <c r="E11" s="10" t="s">
        <v>18</v>
      </c>
      <c r="F11" s="19">
        <f>IF(B11&gt;0, (B11/52)-'Rates Table'!E12, 0)</f>
        <v>0</v>
      </c>
      <c r="G11" s="10" t="s">
        <v>18</v>
      </c>
      <c r="H11" s="19">
        <f>IF(B11&gt;0, (B11/52)-'Rates Table'!H12, 0)</f>
        <v>0</v>
      </c>
      <c r="I11" s="10" t="s">
        <v>18</v>
      </c>
      <c r="J11" s="20">
        <f>IF(B11&gt;0, (B11/52)-'Rates Table'!K12, 0)</f>
        <v>0</v>
      </c>
      <c r="K11" s="10" t="s">
        <v>18</v>
      </c>
      <c r="L11" s="19">
        <f>IF(B11&gt;0, (B11/52)-'Rates Table'!N12, 0)</f>
        <v>0</v>
      </c>
      <c r="M11" s="10" t="s">
        <v>18</v>
      </c>
      <c r="N11" s="19">
        <f>IF(B11&gt;0, (B11/52)-'Rates Table'!Q12, 0)</f>
        <v>0</v>
      </c>
      <c r="O11" s="10" t="s">
        <v>18</v>
      </c>
      <c r="P11" s="19">
        <f>IF(B11&gt;0, (B11/52)-'Rates Table'!T12, 0)</f>
        <v>0</v>
      </c>
      <c r="Q11" s="10" t="s">
        <v>18</v>
      </c>
      <c r="R11" s="19">
        <f>IF(B11&gt;0, (B11/52)-'Rates Table'!W12, 0)</f>
        <v>0</v>
      </c>
      <c r="S11" s="10" t="s">
        <v>18</v>
      </c>
      <c r="T11" s="36">
        <f>IF(B11&gt;0, (B11/52)-'Rates Table'!Z12, 0)</f>
        <v>0</v>
      </c>
      <c r="U11" s="13"/>
    </row>
    <row r="12" spans="1:83" ht="16" thickBot="1" x14ac:dyDescent="0.4">
      <c r="A12" s="235"/>
      <c r="B12" s="228"/>
      <c r="C12" s="9" t="s">
        <v>19</v>
      </c>
      <c r="D12" s="33">
        <f>IF(B11&gt;0, B11-'Rates Table'!C12, 0)</f>
        <v>0</v>
      </c>
      <c r="E12" s="9" t="s">
        <v>19</v>
      </c>
      <c r="F12" s="23">
        <f>IF(B11&gt;0, B11-'Rates Table'!F12, 0)</f>
        <v>0</v>
      </c>
      <c r="G12" s="9" t="s">
        <v>19</v>
      </c>
      <c r="H12" s="23">
        <f>IF(B11&gt;0, B11-'Rates Table'!I12, 0)</f>
        <v>0</v>
      </c>
      <c r="I12" s="9" t="s">
        <v>19</v>
      </c>
      <c r="J12" s="24">
        <f>IF(B11&gt;0, B11-'Rates Table'!L12, 0)</f>
        <v>0</v>
      </c>
      <c r="K12" s="9" t="s">
        <v>19</v>
      </c>
      <c r="L12" s="23">
        <f>IF(B11&gt;0, B11-'Rates Table'!O12, 0)</f>
        <v>0</v>
      </c>
      <c r="M12" s="9" t="s">
        <v>19</v>
      </c>
      <c r="N12" s="23">
        <f>IF(B11&gt;0, B11-'Rates Table'!R12, 0)</f>
        <v>0</v>
      </c>
      <c r="O12" s="9" t="s">
        <v>19</v>
      </c>
      <c r="P12" s="23">
        <f>IF(B11&gt;0, B11-'Rates Table'!U12, 0)</f>
        <v>0</v>
      </c>
      <c r="Q12" s="9" t="s">
        <v>19</v>
      </c>
      <c r="R12" s="23">
        <f>IF(B11&gt;0, B11-'Rates Table'!X12, 0)</f>
        <v>0</v>
      </c>
      <c r="S12" s="9" t="s">
        <v>19</v>
      </c>
      <c r="T12" s="37">
        <f>IF(B11&gt;0, B11-'Rates Table'!AA12, 0)</f>
        <v>0</v>
      </c>
      <c r="U12" s="13"/>
    </row>
    <row r="13" spans="1:83" ht="16" thickTop="1" x14ac:dyDescent="0.35">
      <c r="A13" s="221"/>
      <c r="B13" s="223"/>
      <c r="C13" s="17" t="s">
        <v>18</v>
      </c>
      <c r="D13" s="26">
        <f>IF(B13&gt;0, (B13/52)-'Rates Table'!B12, 0)</f>
        <v>0</v>
      </c>
      <c r="E13" s="17" t="s">
        <v>18</v>
      </c>
      <c r="F13" s="19">
        <f>IF(B13&gt;0, (B13/52)-'Rates Table'!E12, 0)</f>
        <v>0</v>
      </c>
      <c r="G13" s="17" t="s">
        <v>18</v>
      </c>
      <c r="H13" s="19">
        <f>IF(B13&gt;0, (B13/52)-'Rates Table'!H12, 0)</f>
        <v>0</v>
      </c>
      <c r="I13" s="17" t="s">
        <v>18</v>
      </c>
      <c r="J13" s="20">
        <f>IF(B13&gt;0, (B13/52)-'Rates Table'!K12, 0)</f>
        <v>0</v>
      </c>
      <c r="K13" s="17" t="s">
        <v>18</v>
      </c>
      <c r="L13" s="19">
        <f>IF(B13&gt;0, (B13/52)-'Rates Table'!N12, 0)</f>
        <v>0</v>
      </c>
      <c r="M13" s="17" t="s">
        <v>18</v>
      </c>
      <c r="N13" s="19">
        <f>IF(B13&gt;0, (B13/52)-'Rates Table'!Q12, 0)</f>
        <v>0</v>
      </c>
      <c r="O13" s="17" t="s">
        <v>18</v>
      </c>
      <c r="P13" s="19">
        <f>IF(B13&gt;0, (B13/52)-'Rates Table'!T12, 0)</f>
        <v>0</v>
      </c>
      <c r="Q13" s="17" t="s">
        <v>18</v>
      </c>
      <c r="R13" s="19">
        <f>IF(B13&gt;0, (B13/52)-'Rates Table'!W12, 0)</f>
        <v>0</v>
      </c>
      <c r="S13" s="17" t="s">
        <v>18</v>
      </c>
      <c r="T13" s="36">
        <f>IF(B13&gt;0, (B13/52)-'Rates Table'!Z12, 0)</f>
        <v>0</v>
      </c>
      <c r="U13" s="13"/>
    </row>
    <row r="14" spans="1:83" ht="16" thickBot="1" x14ac:dyDescent="0.4">
      <c r="A14" s="222"/>
      <c r="B14" s="229"/>
      <c r="C14" s="21" t="s">
        <v>19</v>
      </c>
      <c r="D14" s="30">
        <f>IF(B13&gt;0, B13-'Rates Table'!C12, 0)</f>
        <v>0</v>
      </c>
      <c r="E14" s="21" t="s">
        <v>19</v>
      </c>
      <c r="F14" s="23">
        <f>IF(B13&gt;0, B13-'Rates Table'!F12, 0)</f>
        <v>0</v>
      </c>
      <c r="G14" s="21" t="s">
        <v>19</v>
      </c>
      <c r="H14" s="23">
        <f>IF(B13&gt;0, B13-'Rates Table'!I12, 0)</f>
        <v>0</v>
      </c>
      <c r="I14" s="21" t="s">
        <v>19</v>
      </c>
      <c r="J14" s="24">
        <f>IF(B13&gt;0, B13-'Rates Table'!L12, 0)</f>
        <v>0</v>
      </c>
      <c r="K14" s="21" t="s">
        <v>19</v>
      </c>
      <c r="L14" s="23">
        <f>IF(B13&gt;0, B13-'Rates Table'!O12, 0)</f>
        <v>0</v>
      </c>
      <c r="M14" s="21" t="s">
        <v>19</v>
      </c>
      <c r="N14" s="23">
        <f>IF(B13&gt;0, B13-'Rates Table'!R12, 0)</f>
        <v>0</v>
      </c>
      <c r="O14" s="21" t="s">
        <v>19</v>
      </c>
      <c r="P14" s="23">
        <f>IF(B13&gt;0, B13-'Rates Table'!U12, 0)</f>
        <v>0</v>
      </c>
      <c r="Q14" s="21" t="s">
        <v>19</v>
      </c>
      <c r="R14" s="23">
        <f>IF(B13&gt;0, B13-'Rates Table'!X12, 0)</f>
        <v>0</v>
      </c>
      <c r="S14" s="21" t="s">
        <v>19</v>
      </c>
      <c r="T14" s="37">
        <f>IF(B13&gt;0, B13-'Rates Table'!AA12, 0)</f>
        <v>0</v>
      </c>
      <c r="U14" s="13"/>
    </row>
    <row r="15" spans="1:83" ht="16" thickTop="1" x14ac:dyDescent="0.35">
      <c r="A15" s="225"/>
      <c r="B15" s="231"/>
      <c r="C15" s="10" t="s">
        <v>18</v>
      </c>
      <c r="D15" s="26">
        <f>IF(B15&gt;0, (B15/52)-'Rates Table'!B12, 0)</f>
        <v>0</v>
      </c>
      <c r="E15" s="10" t="s">
        <v>18</v>
      </c>
      <c r="F15" s="19">
        <f>IF(B15&gt;0, (B15/52)-'Rates Table'!E12, 0)</f>
        <v>0</v>
      </c>
      <c r="G15" s="10" t="s">
        <v>18</v>
      </c>
      <c r="H15" s="19">
        <f>IF(B15&gt;0, (B15/52)-'Rates Table'!H12, 0)</f>
        <v>0</v>
      </c>
      <c r="I15" s="10" t="s">
        <v>18</v>
      </c>
      <c r="J15" s="20">
        <f>IF(B15&gt;0, (B15/52)-'Rates Table'!K12, 0)</f>
        <v>0</v>
      </c>
      <c r="K15" s="10" t="s">
        <v>18</v>
      </c>
      <c r="L15" s="19">
        <f>IF(B15&gt;0, (B15/52)-'Rates Table'!N12, 0)</f>
        <v>0</v>
      </c>
      <c r="M15" s="10" t="s">
        <v>18</v>
      </c>
      <c r="N15" s="19">
        <f>IF(B15&gt;0, (B15/52)-'Rates Table'!Q12, 0)</f>
        <v>0</v>
      </c>
      <c r="O15" s="10" t="s">
        <v>18</v>
      </c>
      <c r="P15" s="19">
        <f>IF(B15&gt;0, (B15/52)-'Rates Table'!T12, 0)</f>
        <v>0</v>
      </c>
      <c r="Q15" s="10" t="s">
        <v>18</v>
      </c>
      <c r="R15" s="19">
        <f>IF(B15&gt;0, (B15/52)-'Rates Table'!W12, 0)</f>
        <v>0</v>
      </c>
      <c r="S15" s="10" t="s">
        <v>18</v>
      </c>
      <c r="T15" s="36">
        <f>IF(B15&gt;0, (B15/52)-'Rates Table'!Z12, 0)</f>
        <v>0</v>
      </c>
      <c r="U15" s="13"/>
    </row>
    <row r="16" spans="1:83" ht="16" thickBot="1" x14ac:dyDescent="0.4">
      <c r="A16" s="226"/>
      <c r="B16" s="228"/>
      <c r="C16" s="9" t="s">
        <v>19</v>
      </c>
      <c r="D16" s="30">
        <f>IF(B15&gt;0, B15-'Rates Table'!C12, 0)</f>
        <v>0</v>
      </c>
      <c r="E16" s="9" t="s">
        <v>19</v>
      </c>
      <c r="F16" s="23">
        <f>IF(B15&gt;0, B15-'Rates Table'!F12, 0)</f>
        <v>0</v>
      </c>
      <c r="G16" s="9" t="s">
        <v>19</v>
      </c>
      <c r="H16" s="23">
        <f>IF(B15&gt;0, B15-'Rates Table'!I12, 0)</f>
        <v>0</v>
      </c>
      <c r="I16" s="9" t="s">
        <v>19</v>
      </c>
      <c r="J16" s="24">
        <f>IF(B15&gt;0, B15-'Rates Table'!L12, 0)</f>
        <v>0</v>
      </c>
      <c r="K16" s="9" t="s">
        <v>19</v>
      </c>
      <c r="L16" s="23">
        <f>IF(B15&gt;0, B15-'Rates Table'!O12, 0)</f>
        <v>0</v>
      </c>
      <c r="M16" s="9" t="s">
        <v>19</v>
      </c>
      <c r="N16" s="23">
        <f>IF(B15&gt;0, B15-'Rates Table'!R12, 0)</f>
        <v>0</v>
      </c>
      <c r="O16" s="9" t="s">
        <v>19</v>
      </c>
      <c r="P16" s="23">
        <f>IF(B15&gt;0, B15-'Rates Table'!U12, 0)</f>
        <v>0</v>
      </c>
      <c r="Q16" s="9" t="s">
        <v>19</v>
      </c>
      <c r="R16" s="23">
        <f>IF(B15&gt;0, B15-'Rates Table'!X12, 0)</f>
        <v>0</v>
      </c>
      <c r="S16" s="9" t="s">
        <v>19</v>
      </c>
      <c r="T16" s="37">
        <f>IF(B15&gt;0, B15-'Rates Table'!AA12, 0)</f>
        <v>0</v>
      </c>
      <c r="U16" s="13"/>
    </row>
    <row r="17" spans="1:21" ht="16" thickTop="1" x14ac:dyDescent="0.35">
      <c r="A17" s="221"/>
      <c r="B17" s="223"/>
      <c r="C17" s="17" t="s">
        <v>18</v>
      </c>
      <c r="D17" s="26">
        <f>IF(B17&gt;0, (B17/52)-'Rates Table'!B12, 0)</f>
        <v>0</v>
      </c>
      <c r="E17" s="17" t="s">
        <v>18</v>
      </c>
      <c r="F17" s="19">
        <f>IF(B17&gt;0, (B17/52)-'Rates Table'!E12, 0)</f>
        <v>0</v>
      </c>
      <c r="G17" s="17" t="s">
        <v>18</v>
      </c>
      <c r="H17" s="19">
        <f>IF(B17&gt;0, (B17/52)-'Rates Table'!H12, 0)</f>
        <v>0</v>
      </c>
      <c r="I17" s="17" t="s">
        <v>18</v>
      </c>
      <c r="J17" s="20">
        <f>IF(B17&gt;0, (B17/52)-'Rates Table'!K12, 0)</f>
        <v>0</v>
      </c>
      <c r="K17" s="17" t="s">
        <v>18</v>
      </c>
      <c r="L17" s="19">
        <f>IF(B17&gt;0, (B17/52)-'Rates Table'!N12, 0)</f>
        <v>0</v>
      </c>
      <c r="M17" s="17" t="s">
        <v>18</v>
      </c>
      <c r="N17" s="19">
        <f>IF(B17&gt;0, (B17/52)-'Rates Table'!Q12, 0)</f>
        <v>0</v>
      </c>
      <c r="O17" s="17" t="s">
        <v>18</v>
      </c>
      <c r="P17" s="19">
        <f>IF(B17&gt;0, (B17/52)-'Rates Table'!T12, 0)</f>
        <v>0</v>
      </c>
      <c r="Q17" s="17" t="s">
        <v>18</v>
      </c>
      <c r="R17" s="19">
        <f>IF(B17&gt;0, (B17/52)-'Rates Table'!W12, 0)</f>
        <v>0</v>
      </c>
      <c r="S17" s="17" t="s">
        <v>18</v>
      </c>
      <c r="T17" s="36">
        <f>IF(B17&gt;0, (B17/52)-'Rates Table'!Z12, 0)</f>
        <v>0</v>
      </c>
      <c r="U17" s="13"/>
    </row>
    <row r="18" spans="1:21" ht="16" thickBot="1" x14ac:dyDescent="0.4">
      <c r="A18" s="222"/>
      <c r="B18" s="229"/>
      <c r="C18" s="21" t="s">
        <v>19</v>
      </c>
      <c r="D18" s="30">
        <f>IF(B17&gt;0, B17-'Rates Table'!C12, 0)</f>
        <v>0</v>
      </c>
      <c r="E18" s="21" t="s">
        <v>19</v>
      </c>
      <c r="F18" s="23">
        <f>IF(B17&gt;0, B17-'Rates Table'!F12, 0)</f>
        <v>0</v>
      </c>
      <c r="G18" s="21" t="s">
        <v>19</v>
      </c>
      <c r="H18" s="23">
        <f>IF(B17&gt;0, B17-'Rates Table'!I12, 0)</f>
        <v>0</v>
      </c>
      <c r="I18" s="21" t="s">
        <v>19</v>
      </c>
      <c r="J18" s="24">
        <f>IF(B17&gt;0, B17-'Rates Table'!L12, 0)</f>
        <v>0</v>
      </c>
      <c r="K18" s="21" t="s">
        <v>19</v>
      </c>
      <c r="L18" s="23">
        <f>IF(B17&gt;0, B17-'Rates Table'!O12, 0)</f>
        <v>0</v>
      </c>
      <c r="M18" s="21" t="s">
        <v>19</v>
      </c>
      <c r="N18" s="23">
        <f>IF(B17&gt;0, B17-'Rates Table'!R12, 0)</f>
        <v>0</v>
      </c>
      <c r="O18" s="21" t="s">
        <v>19</v>
      </c>
      <c r="P18" s="23">
        <f>IF(B17&gt;0, B17-'Rates Table'!U12, 0)</f>
        <v>0</v>
      </c>
      <c r="Q18" s="21" t="s">
        <v>19</v>
      </c>
      <c r="R18" s="23">
        <f>IF(B17&gt;0, B17-'Rates Table'!X12, 0)</f>
        <v>0</v>
      </c>
      <c r="S18" s="21" t="s">
        <v>19</v>
      </c>
      <c r="T18" s="37">
        <f>IF(B17&gt;0, B17-'Rates Table'!AA12, 0)</f>
        <v>0</v>
      </c>
      <c r="U18" s="13"/>
    </row>
    <row r="19" spans="1:21" ht="16" thickTop="1" x14ac:dyDescent="0.35">
      <c r="A19" s="225"/>
      <c r="B19" s="231"/>
      <c r="C19" s="10" t="s">
        <v>18</v>
      </c>
      <c r="D19" s="26">
        <f>IF(B19&gt;0, (B19/52)-'Rates Table'!B12, 0)</f>
        <v>0</v>
      </c>
      <c r="E19" s="10" t="s">
        <v>18</v>
      </c>
      <c r="F19" s="19">
        <f>IF(B19&gt;0, (B19/52)-'Rates Table'!E12, 0)</f>
        <v>0</v>
      </c>
      <c r="G19" s="10" t="s">
        <v>18</v>
      </c>
      <c r="H19" s="19">
        <f>IF(B19&gt;0, (B19/52)-'Rates Table'!H12, 0)</f>
        <v>0</v>
      </c>
      <c r="I19" s="10" t="s">
        <v>18</v>
      </c>
      <c r="J19" s="20">
        <f>IF(B19&gt;0, (B19/52)-'Rates Table'!K12, 0)</f>
        <v>0</v>
      </c>
      <c r="K19" s="10" t="s">
        <v>18</v>
      </c>
      <c r="L19" s="19">
        <f>IF(B19&gt;0, (B19/52)-'Rates Table'!N12, 0)</f>
        <v>0</v>
      </c>
      <c r="M19" s="10" t="s">
        <v>18</v>
      </c>
      <c r="N19" s="19">
        <f>IF(B19&gt;0, (B19/52)-'Rates Table'!Q12, 0)</f>
        <v>0</v>
      </c>
      <c r="O19" s="10" t="s">
        <v>18</v>
      </c>
      <c r="P19" s="19">
        <f>IF(B19&gt;0, (B19/52)-'Rates Table'!T12, 0)</f>
        <v>0</v>
      </c>
      <c r="Q19" s="10" t="s">
        <v>18</v>
      </c>
      <c r="R19" s="19">
        <f>IF(B19&gt;0, (B19/52)-'Rates Table'!W12, 0)</f>
        <v>0</v>
      </c>
      <c r="S19" s="10" t="s">
        <v>18</v>
      </c>
      <c r="T19" s="36">
        <f>IF(B19&gt;0, (B19/52)-'Rates Table'!Z12, 0)</f>
        <v>0</v>
      </c>
      <c r="U19" s="13"/>
    </row>
    <row r="20" spans="1:21" ht="16" thickBot="1" x14ac:dyDescent="0.4">
      <c r="A20" s="226"/>
      <c r="B20" s="228"/>
      <c r="C20" s="9" t="s">
        <v>19</v>
      </c>
      <c r="D20" s="30">
        <f>IF(B19&gt;0, B19-'Rates Table'!C12, 0)</f>
        <v>0</v>
      </c>
      <c r="E20" s="9" t="s">
        <v>19</v>
      </c>
      <c r="F20" s="23">
        <f>IF(B19&gt;0, B19-'Rates Table'!F12, 0)</f>
        <v>0</v>
      </c>
      <c r="G20" s="9" t="s">
        <v>19</v>
      </c>
      <c r="H20" s="23">
        <f>IF(B19&gt;0, B19-'Rates Table'!I12, 0)</f>
        <v>0</v>
      </c>
      <c r="I20" s="9" t="s">
        <v>19</v>
      </c>
      <c r="J20" s="24">
        <f>IF(B19&gt;0, B19-'Rates Table'!L12, 0)</f>
        <v>0</v>
      </c>
      <c r="K20" s="9" t="s">
        <v>19</v>
      </c>
      <c r="L20" s="23">
        <f>IF(B19&gt;0, B19-'Rates Table'!O12, 0)</f>
        <v>0</v>
      </c>
      <c r="M20" s="9" t="s">
        <v>19</v>
      </c>
      <c r="N20" s="23">
        <f>IF(B19&gt;0, B19-'Rates Table'!R12, 0)</f>
        <v>0</v>
      </c>
      <c r="O20" s="9" t="s">
        <v>19</v>
      </c>
      <c r="P20" s="23">
        <f>IF(B19&gt;0, B19-'Rates Table'!U12, 0)</f>
        <v>0</v>
      </c>
      <c r="Q20" s="9" t="s">
        <v>19</v>
      </c>
      <c r="R20" s="23">
        <f>IF(B19&gt;0, B19-'Rates Table'!X12, 0)</f>
        <v>0</v>
      </c>
      <c r="S20" s="9" t="s">
        <v>19</v>
      </c>
      <c r="T20" s="37">
        <f>IF(B19&gt;0, B19-'Rates Table'!AA12, 0)</f>
        <v>0</v>
      </c>
      <c r="U20" s="13"/>
    </row>
    <row r="21" spans="1:21" ht="16" thickTop="1" x14ac:dyDescent="0.35">
      <c r="A21" s="221"/>
      <c r="B21" s="223"/>
      <c r="C21" s="17" t="s">
        <v>18</v>
      </c>
      <c r="D21" s="26">
        <f>IF(B21&gt;0, (B21/52)-'Rates Table'!B12, 0)</f>
        <v>0</v>
      </c>
      <c r="E21" s="17" t="s">
        <v>18</v>
      </c>
      <c r="F21" s="19">
        <f>IF(B21&gt;0, (B21/52)-'Rates Table'!E12, 0)</f>
        <v>0</v>
      </c>
      <c r="G21" s="17" t="s">
        <v>18</v>
      </c>
      <c r="H21" s="19">
        <f>IF(B21&gt;0, (B21/52)-'Rates Table'!H12, 0)</f>
        <v>0</v>
      </c>
      <c r="I21" s="17" t="s">
        <v>18</v>
      </c>
      <c r="J21" s="20">
        <f>IF(B21&gt;0, (B21/52)-'Rates Table'!K12, 0)</f>
        <v>0</v>
      </c>
      <c r="K21" s="17" t="s">
        <v>18</v>
      </c>
      <c r="L21" s="19">
        <f>IF(B21&gt;0, (B21/52)-'Rates Table'!N12, 0)</f>
        <v>0</v>
      </c>
      <c r="M21" s="17" t="s">
        <v>18</v>
      </c>
      <c r="N21" s="19">
        <f>IF(B21&gt;0, (B21/52)-'Rates Table'!Q12, 0)</f>
        <v>0</v>
      </c>
      <c r="O21" s="17" t="s">
        <v>18</v>
      </c>
      <c r="P21" s="19">
        <f>IF(B21&gt;0, (B21/52)-'Rates Table'!T12, 0)</f>
        <v>0</v>
      </c>
      <c r="Q21" s="17" t="s">
        <v>18</v>
      </c>
      <c r="R21" s="19">
        <f>IF(B21&gt;0, (B21/52)-'Rates Table'!W12, 0)</f>
        <v>0</v>
      </c>
      <c r="S21" s="17" t="s">
        <v>18</v>
      </c>
      <c r="T21" s="36">
        <f>IF(B21&gt;0, (B21/52)-'Rates Table'!Z12, 0)</f>
        <v>0</v>
      </c>
      <c r="U21" s="13"/>
    </row>
    <row r="22" spans="1:21" ht="16" thickBot="1" x14ac:dyDescent="0.4">
      <c r="A22" s="222"/>
      <c r="B22" s="229"/>
      <c r="C22" s="21" t="s">
        <v>19</v>
      </c>
      <c r="D22" s="30">
        <f>IF(B21&gt;0, B21-'Rates Table'!C12, 0)</f>
        <v>0</v>
      </c>
      <c r="E22" s="21" t="s">
        <v>19</v>
      </c>
      <c r="F22" s="23">
        <f>IF(B21&gt;0, B21-'Rates Table'!F12, 0)</f>
        <v>0</v>
      </c>
      <c r="G22" s="21" t="s">
        <v>19</v>
      </c>
      <c r="H22" s="23">
        <f>IF(B21&gt;0, B21-'Rates Table'!I12, 0)</f>
        <v>0</v>
      </c>
      <c r="I22" s="21" t="s">
        <v>19</v>
      </c>
      <c r="J22" s="24">
        <f>IF(B21&gt;0, B21-'Rates Table'!L12, 0)</f>
        <v>0</v>
      </c>
      <c r="K22" s="21" t="s">
        <v>19</v>
      </c>
      <c r="L22" s="23">
        <f>IF(B21&gt;0, B21-'Rates Table'!O12, 0)</f>
        <v>0</v>
      </c>
      <c r="M22" s="21" t="s">
        <v>19</v>
      </c>
      <c r="N22" s="23">
        <f>IF(B21&gt;0, B21-'Rates Table'!R12, 0)</f>
        <v>0</v>
      </c>
      <c r="O22" s="21" t="s">
        <v>19</v>
      </c>
      <c r="P22" s="23">
        <f>IF(B21&gt;0, B21-'Rates Table'!U12, 0)</f>
        <v>0</v>
      </c>
      <c r="Q22" s="21" t="s">
        <v>19</v>
      </c>
      <c r="R22" s="23">
        <f>IF(B21&gt;0, B21-'Rates Table'!X12, 0)</f>
        <v>0</v>
      </c>
      <c r="S22" s="21" t="s">
        <v>19</v>
      </c>
      <c r="T22" s="37">
        <f>IF(B21&gt;0, B21-'Rates Table'!AA12, 0)</f>
        <v>0</v>
      </c>
      <c r="U22" s="13"/>
    </row>
    <row r="23" spans="1:21" ht="16" thickTop="1" x14ac:dyDescent="0.35">
      <c r="A23" s="225"/>
      <c r="B23" s="231"/>
      <c r="C23" s="10" t="s">
        <v>18</v>
      </c>
      <c r="D23" s="26">
        <f>IF(B23&gt;0, (B23/52)-'Rates Table'!B12, 0)</f>
        <v>0</v>
      </c>
      <c r="E23" s="10" t="s">
        <v>18</v>
      </c>
      <c r="F23" s="19">
        <f>IF(B23&gt;0, (B23/52)-'Rates Table'!E12, 0)</f>
        <v>0</v>
      </c>
      <c r="G23" s="10" t="s">
        <v>18</v>
      </c>
      <c r="H23" s="19">
        <f>IF(B23&gt;0, (B23/52)-'Rates Table'!H12, 0)</f>
        <v>0</v>
      </c>
      <c r="I23" s="10" t="s">
        <v>18</v>
      </c>
      <c r="J23" s="20">
        <f>IF(B23&gt;0, (B23/52)-'Rates Table'!K12, 0)</f>
        <v>0</v>
      </c>
      <c r="K23" s="10" t="s">
        <v>18</v>
      </c>
      <c r="L23" s="19">
        <f>IF(B23&gt;0, (B23/52)-'Rates Table'!N12, 0)</f>
        <v>0</v>
      </c>
      <c r="M23" s="10" t="s">
        <v>18</v>
      </c>
      <c r="N23" s="19">
        <f>IF(B23&gt;0, (B23/52)-'Rates Table'!Q12, 0)</f>
        <v>0</v>
      </c>
      <c r="O23" s="10" t="s">
        <v>18</v>
      </c>
      <c r="P23" s="19">
        <f>IF(B23&gt;0, (B23/52)-'Rates Table'!T12, 0)</f>
        <v>0</v>
      </c>
      <c r="Q23" s="10" t="s">
        <v>18</v>
      </c>
      <c r="R23" s="19">
        <f>IF(B23&gt;0, (B23/52)-'Rates Table'!W12, 0)</f>
        <v>0</v>
      </c>
      <c r="S23" s="10" t="s">
        <v>18</v>
      </c>
      <c r="T23" s="36">
        <f>IF(B23&gt;0, (B23/52)-'Rates Table'!Z12, 0)</f>
        <v>0</v>
      </c>
      <c r="U23" s="13"/>
    </row>
    <row r="24" spans="1:21" ht="16" thickBot="1" x14ac:dyDescent="0.4">
      <c r="A24" s="226"/>
      <c r="B24" s="228"/>
      <c r="C24" s="9" t="s">
        <v>19</v>
      </c>
      <c r="D24" s="30">
        <f>IF(B23&gt;0, B23-'Rates Table'!C12, 0)</f>
        <v>0</v>
      </c>
      <c r="E24" s="9" t="s">
        <v>19</v>
      </c>
      <c r="F24" s="23">
        <f>IF(B23&gt;0, B23-'Rates Table'!F12, 0)</f>
        <v>0</v>
      </c>
      <c r="G24" s="9" t="s">
        <v>19</v>
      </c>
      <c r="H24" s="23">
        <f>IF(B23&gt;0, B23-'Rates Table'!I12, 0)</f>
        <v>0</v>
      </c>
      <c r="I24" s="9" t="s">
        <v>19</v>
      </c>
      <c r="J24" s="24">
        <f>IF(B23&gt;0, B23-'Rates Table'!L12, 0)</f>
        <v>0</v>
      </c>
      <c r="K24" s="9" t="s">
        <v>19</v>
      </c>
      <c r="L24" s="23">
        <f>IF(B23&gt;0, B23-'Rates Table'!O12, 0)</f>
        <v>0</v>
      </c>
      <c r="M24" s="9" t="s">
        <v>19</v>
      </c>
      <c r="N24" s="23">
        <f>IF(B23&gt;0, B23-'Rates Table'!R12, 0)</f>
        <v>0</v>
      </c>
      <c r="O24" s="9" t="s">
        <v>19</v>
      </c>
      <c r="P24" s="23">
        <f>IF(B23&gt;0, B23-'Rates Table'!U12, 0)</f>
        <v>0</v>
      </c>
      <c r="Q24" s="9" t="s">
        <v>19</v>
      </c>
      <c r="R24" s="23">
        <f>IF(B23&gt;0, B23-'Rates Table'!X12, 0)</f>
        <v>0</v>
      </c>
      <c r="S24" s="9" t="s">
        <v>19</v>
      </c>
      <c r="T24" s="37">
        <f>IF(B23&gt;0, B23-'Rates Table'!AA12, 0)</f>
        <v>0</v>
      </c>
      <c r="U24" s="13"/>
    </row>
    <row r="25" spans="1:21" ht="16" thickTop="1" x14ac:dyDescent="0.35">
      <c r="A25" s="221"/>
      <c r="B25" s="223"/>
      <c r="C25" s="17" t="s">
        <v>18</v>
      </c>
      <c r="D25" s="26">
        <f>IF(B25&gt;0, (B25/52)-'Rates Table'!B12, 0)</f>
        <v>0</v>
      </c>
      <c r="E25" s="17" t="s">
        <v>18</v>
      </c>
      <c r="F25" s="19">
        <f>IF(B25&gt;0, (B25/52)-'Rates Table'!E12, 0)</f>
        <v>0</v>
      </c>
      <c r="G25" s="17" t="s">
        <v>18</v>
      </c>
      <c r="H25" s="19">
        <f>IF(B25&gt;0, (B25/52)-'Rates Table'!H12, 0)</f>
        <v>0</v>
      </c>
      <c r="I25" s="17" t="s">
        <v>18</v>
      </c>
      <c r="J25" s="20">
        <f>IF(B25&gt;0, (B25/52)-'Rates Table'!K12, 0)</f>
        <v>0</v>
      </c>
      <c r="K25" s="17" t="s">
        <v>18</v>
      </c>
      <c r="L25" s="19">
        <f>IF(B25&gt;0, (B25/52)-'Rates Table'!N12, 0)</f>
        <v>0</v>
      </c>
      <c r="M25" s="17" t="s">
        <v>18</v>
      </c>
      <c r="N25" s="19">
        <f>IF(B25&gt;0, (B25/52)-'Rates Table'!Q12, 0)</f>
        <v>0</v>
      </c>
      <c r="O25" s="17" t="s">
        <v>18</v>
      </c>
      <c r="P25" s="19">
        <f>IF(B25&gt;0, (B25/52)-'Rates Table'!T12, 0)</f>
        <v>0</v>
      </c>
      <c r="Q25" s="17" t="s">
        <v>18</v>
      </c>
      <c r="R25" s="19">
        <f>IF(B25&gt;0, (B25/52)-'Rates Table'!W12, 0)</f>
        <v>0</v>
      </c>
      <c r="S25" s="17" t="s">
        <v>18</v>
      </c>
      <c r="T25" s="36">
        <f>IF(B25&gt;0, (B25/52)-'Rates Table'!Z12, 0)</f>
        <v>0</v>
      </c>
      <c r="U25" s="13"/>
    </row>
    <row r="26" spans="1:21" ht="16" thickBot="1" x14ac:dyDescent="0.4">
      <c r="A26" s="222"/>
      <c r="B26" s="229"/>
      <c r="C26" s="21" t="s">
        <v>19</v>
      </c>
      <c r="D26" s="30">
        <f>IF(B25&gt;0, B25-'Rates Table'!C12, 0)</f>
        <v>0</v>
      </c>
      <c r="E26" s="21" t="s">
        <v>19</v>
      </c>
      <c r="F26" s="23">
        <f>IF(B25&gt;0, B25-'Rates Table'!F12, 0)</f>
        <v>0</v>
      </c>
      <c r="G26" s="21" t="s">
        <v>19</v>
      </c>
      <c r="H26" s="23">
        <f>IF(B25&gt;0, B25-'Rates Table'!I12, 0)</f>
        <v>0</v>
      </c>
      <c r="I26" s="21" t="s">
        <v>19</v>
      </c>
      <c r="J26" s="24">
        <f>IF(B25&gt;0, B25-'Rates Table'!L12, 0)</f>
        <v>0</v>
      </c>
      <c r="K26" s="21" t="s">
        <v>19</v>
      </c>
      <c r="L26" s="23">
        <f>IF(B25&gt;0, B25-'Rates Table'!O12, 0)</f>
        <v>0</v>
      </c>
      <c r="M26" s="21" t="s">
        <v>19</v>
      </c>
      <c r="N26" s="23">
        <f>IF(B25&gt;0, B25-'Rates Table'!R12, 0)</f>
        <v>0</v>
      </c>
      <c r="O26" s="21" t="s">
        <v>19</v>
      </c>
      <c r="P26" s="23">
        <f>IF(B25&gt;0, B25-'Rates Table'!U12, 0)</f>
        <v>0</v>
      </c>
      <c r="Q26" s="21" t="s">
        <v>19</v>
      </c>
      <c r="R26" s="23">
        <f>IF(B25&gt;0, B25-'Rates Table'!X12, 0)</f>
        <v>0</v>
      </c>
      <c r="S26" s="21" t="s">
        <v>19</v>
      </c>
      <c r="T26" s="37">
        <f>IF(B25&gt;0, B25-'Rates Table'!AA12, 0)</f>
        <v>0</v>
      </c>
      <c r="U26" s="13"/>
    </row>
    <row r="27" spans="1:21" ht="16" thickTop="1" x14ac:dyDescent="0.35">
      <c r="A27" s="225"/>
      <c r="B27" s="231"/>
      <c r="C27" s="10" t="s">
        <v>18</v>
      </c>
      <c r="D27" s="26">
        <f>IF(B27&gt;0, (B27/52)-'Rates Table'!B12, 0)</f>
        <v>0</v>
      </c>
      <c r="E27" s="10" t="s">
        <v>18</v>
      </c>
      <c r="F27" s="19">
        <f>IF(B27&gt;0, (B27/52)-'Rates Table'!E12, 0)</f>
        <v>0</v>
      </c>
      <c r="G27" s="10" t="s">
        <v>18</v>
      </c>
      <c r="H27" s="19">
        <f>IF(B27&gt;0, (B27/52)-'Rates Table'!H12, 0)</f>
        <v>0</v>
      </c>
      <c r="I27" s="10" t="s">
        <v>18</v>
      </c>
      <c r="J27" s="20">
        <f>IF(B27&gt;0, (B27/52)-'Rates Table'!K12, 0)</f>
        <v>0</v>
      </c>
      <c r="K27" s="10" t="s">
        <v>18</v>
      </c>
      <c r="L27" s="19">
        <f>IF(B27&gt;0, (B27/52)-'Rates Table'!N12, 0)</f>
        <v>0</v>
      </c>
      <c r="M27" s="10" t="s">
        <v>18</v>
      </c>
      <c r="N27" s="19">
        <f>IF(B27&gt;0, (B27/52)-'Rates Table'!Q12, 0)</f>
        <v>0</v>
      </c>
      <c r="O27" s="10" t="s">
        <v>18</v>
      </c>
      <c r="P27" s="19">
        <f>IF(B27&gt;0, (B27/52)-'Rates Table'!T12, 0)</f>
        <v>0</v>
      </c>
      <c r="Q27" s="10" t="s">
        <v>18</v>
      </c>
      <c r="R27" s="19">
        <f>IF(B27&gt;0, (B27/52)-'Rates Table'!W12, 0)</f>
        <v>0</v>
      </c>
      <c r="S27" s="10" t="s">
        <v>18</v>
      </c>
      <c r="T27" s="36">
        <f>IF(B27&gt;0, (B27/52)-'Rates Table'!Z12, 0)</f>
        <v>0</v>
      </c>
      <c r="U27" s="13"/>
    </row>
    <row r="28" spans="1:21" ht="16" thickBot="1" x14ac:dyDescent="0.4">
      <c r="A28" s="226"/>
      <c r="B28" s="230"/>
      <c r="C28" s="29" t="s">
        <v>19</v>
      </c>
      <c r="D28" s="30">
        <f>IF(B27&gt;0, B27-'Rates Table'!C12, 0)</f>
        <v>0</v>
      </c>
      <c r="E28" s="29" t="s">
        <v>19</v>
      </c>
      <c r="F28" s="23">
        <f>IF(B27&gt;0, B27-'Rates Table'!F12, 0)</f>
        <v>0</v>
      </c>
      <c r="G28" s="29" t="s">
        <v>19</v>
      </c>
      <c r="H28" s="23">
        <f>IF(B27&gt;0, B27-'Rates Table'!I12, 0)</f>
        <v>0</v>
      </c>
      <c r="I28" s="29" t="s">
        <v>19</v>
      </c>
      <c r="J28" s="24">
        <f>IF(B27&gt;0, B27-'Rates Table'!L12, 0)</f>
        <v>0</v>
      </c>
      <c r="K28" s="29" t="s">
        <v>19</v>
      </c>
      <c r="L28" s="23">
        <f>IF(B27&gt;0, B27-'Rates Table'!O12, 0)</f>
        <v>0</v>
      </c>
      <c r="M28" s="29" t="s">
        <v>19</v>
      </c>
      <c r="N28" s="23">
        <f>IF(B27&gt;0, B27-'Rates Table'!R12, 0)</f>
        <v>0</v>
      </c>
      <c r="O28" s="29" t="s">
        <v>19</v>
      </c>
      <c r="P28" s="23">
        <f>IF(B27&gt;0, B27-'Rates Table'!U12, 0)</f>
        <v>0</v>
      </c>
      <c r="Q28" s="29" t="s">
        <v>19</v>
      </c>
      <c r="R28" s="23">
        <f>IF(B27&gt;0, B27-'Rates Table'!X12, 0)</f>
        <v>0</v>
      </c>
      <c r="S28" s="29" t="s">
        <v>19</v>
      </c>
      <c r="T28" s="37">
        <f>IF(B27&gt;0, B27-'Rates Table'!AA12, 0)</f>
        <v>0</v>
      </c>
      <c r="U28" s="13"/>
    </row>
    <row r="29" spans="1:21" ht="16" thickTop="1" x14ac:dyDescent="0.35">
      <c r="A29" s="221"/>
      <c r="B29" s="223"/>
      <c r="C29" s="17" t="s">
        <v>18</v>
      </c>
      <c r="D29" s="26">
        <f>IF(B29&gt;0, (B29/52)-'Rates Table'!B12, 0)</f>
        <v>0</v>
      </c>
      <c r="E29" s="17" t="s">
        <v>18</v>
      </c>
      <c r="F29" s="19">
        <f>IF(B29&gt;0, (B29/52)-'Rates Table'!E12, 0)</f>
        <v>0</v>
      </c>
      <c r="G29" s="17" t="s">
        <v>18</v>
      </c>
      <c r="H29" s="19">
        <f>IF(B29&gt;0, (B29/52)-'Rates Table'!H12, 0)</f>
        <v>0</v>
      </c>
      <c r="I29" s="17" t="s">
        <v>18</v>
      </c>
      <c r="J29" s="20">
        <f>IF(B29&gt;0, (B29/52)-'Rates Table'!K12, 0)</f>
        <v>0</v>
      </c>
      <c r="K29" s="17" t="s">
        <v>18</v>
      </c>
      <c r="L29" s="19">
        <f>IF(B29&gt;0, (B29/52)-'Rates Table'!N12, 0)</f>
        <v>0</v>
      </c>
      <c r="M29" s="17" t="s">
        <v>18</v>
      </c>
      <c r="N29" s="19">
        <f>IF(B29&gt;0, (B29/52)-'Rates Table'!Q12, 0)</f>
        <v>0</v>
      </c>
      <c r="O29" s="17" t="s">
        <v>18</v>
      </c>
      <c r="P29" s="19">
        <f>IF(B29&gt;0, (B29/52)-'Rates Table'!T12, 0)</f>
        <v>0</v>
      </c>
      <c r="Q29" s="17" t="s">
        <v>18</v>
      </c>
      <c r="R29" s="19">
        <f>IF(B29&gt;0, (B29/52)-'Rates Table'!W12, 0)</f>
        <v>0</v>
      </c>
      <c r="S29" s="17" t="s">
        <v>18</v>
      </c>
      <c r="T29" s="36">
        <f>IF(B29&gt;0, (B29/52)-'Rates Table'!Z12, 0)</f>
        <v>0</v>
      </c>
      <c r="U29" s="13"/>
    </row>
    <row r="30" spans="1:21" ht="16" thickBot="1" x14ac:dyDescent="0.4">
      <c r="A30" s="222"/>
      <c r="B30" s="229"/>
      <c r="C30" s="21" t="s">
        <v>19</v>
      </c>
      <c r="D30" s="30">
        <f>IF(B29&gt;0, B29-'Rates Table'!C12, 0)</f>
        <v>0</v>
      </c>
      <c r="E30" s="21" t="s">
        <v>19</v>
      </c>
      <c r="F30" s="23">
        <f>IF(B29&gt;0, B29-'Rates Table'!F12, 0)</f>
        <v>0</v>
      </c>
      <c r="G30" s="21" t="s">
        <v>19</v>
      </c>
      <c r="H30" s="23">
        <f>IF(B29&gt;0, B29-'Rates Table'!I12, 0)</f>
        <v>0</v>
      </c>
      <c r="I30" s="21" t="s">
        <v>19</v>
      </c>
      <c r="J30" s="24">
        <f>IF(B29&gt;0, B29-'Rates Table'!L12, 0)</f>
        <v>0</v>
      </c>
      <c r="K30" s="21" t="s">
        <v>19</v>
      </c>
      <c r="L30" s="23">
        <f>IF(B29&gt;0, B29-'Rates Table'!O12, 0)</f>
        <v>0</v>
      </c>
      <c r="M30" s="21" t="s">
        <v>19</v>
      </c>
      <c r="N30" s="23">
        <f>IF(B29&gt;0, B29-'Rates Table'!R12, 0)</f>
        <v>0</v>
      </c>
      <c r="O30" s="21" t="s">
        <v>19</v>
      </c>
      <c r="P30" s="23">
        <f>IF(B29&gt;0, B29-'Rates Table'!U12, 0)</f>
        <v>0</v>
      </c>
      <c r="Q30" s="21" t="s">
        <v>19</v>
      </c>
      <c r="R30" s="23">
        <f>IF(B29&gt;0, B29-'Rates Table'!X12, 0)</f>
        <v>0</v>
      </c>
      <c r="S30" s="21" t="s">
        <v>19</v>
      </c>
      <c r="T30" s="37">
        <f>IF(B29&gt;0, B29-'Rates Table'!AA12, 0)</f>
        <v>0</v>
      </c>
      <c r="U30" s="13"/>
    </row>
    <row r="31" spans="1:21" ht="16" thickTop="1" x14ac:dyDescent="0.35">
      <c r="A31" s="225"/>
      <c r="B31" s="227"/>
      <c r="C31" s="25" t="s">
        <v>18</v>
      </c>
      <c r="D31" s="26">
        <f>IF(B31&gt;0, (B31/52)-'Rates Table'!B12, 0)</f>
        <v>0</v>
      </c>
      <c r="E31" s="25" t="s">
        <v>18</v>
      </c>
      <c r="F31" s="19">
        <f>IF(B31&gt;0, (B31/52)-'Rates Table'!E12, 0)</f>
        <v>0</v>
      </c>
      <c r="G31" s="25" t="s">
        <v>18</v>
      </c>
      <c r="H31" s="19">
        <f>IF(B31&gt;0, (B31/52)-'Rates Table'!H12, 0)</f>
        <v>0</v>
      </c>
      <c r="I31" s="25" t="s">
        <v>18</v>
      </c>
      <c r="J31" s="20">
        <f>IF(B31&gt;0, (B31/52)-'Rates Table'!K12, 0)</f>
        <v>0</v>
      </c>
      <c r="K31" s="25" t="s">
        <v>18</v>
      </c>
      <c r="L31" s="19">
        <f>IF(B31&gt;0, (B31/52)-'Rates Table'!N12, 0)</f>
        <v>0</v>
      </c>
      <c r="M31" s="25" t="s">
        <v>18</v>
      </c>
      <c r="N31" s="19">
        <f>IF(B31&gt;0, (B31/52)-'Rates Table'!Q12, 0)</f>
        <v>0</v>
      </c>
      <c r="O31" s="25" t="s">
        <v>18</v>
      </c>
      <c r="P31" s="19">
        <f>IF(B31&gt;0, (B31/52)-'Rates Table'!T12, 0)</f>
        <v>0</v>
      </c>
      <c r="Q31" s="25" t="s">
        <v>18</v>
      </c>
      <c r="R31" s="19">
        <f>IF(B31&gt;0, (B31/52)-'Rates Table'!W12, 0)</f>
        <v>0</v>
      </c>
      <c r="S31" s="25" t="s">
        <v>18</v>
      </c>
      <c r="T31" s="36">
        <f>IF(B31&gt;0, (B31/52)-'Rates Table'!Z12, 0)</f>
        <v>0</v>
      </c>
      <c r="U31" s="13"/>
    </row>
    <row r="32" spans="1:21" ht="16" thickBot="1" x14ac:dyDescent="0.4">
      <c r="A32" s="226"/>
      <c r="B32" s="230"/>
      <c r="C32" s="29" t="s">
        <v>19</v>
      </c>
      <c r="D32" s="30">
        <f>IF(B31&gt;0, B31-'Rates Table'!C12, 0)</f>
        <v>0</v>
      </c>
      <c r="E32" s="29" t="s">
        <v>19</v>
      </c>
      <c r="F32" s="23">
        <f>IF(B31&gt;0, B31-'Rates Table'!F12, 0)</f>
        <v>0</v>
      </c>
      <c r="G32" s="29" t="s">
        <v>19</v>
      </c>
      <c r="H32" s="23">
        <f>IF(B31&gt;0, B31-'Rates Table'!I12, 0)</f>
        <v>0</v>
      </c>
      <c r="I32" s="29" t="s">
        <v>19</v>
      </c>
      <c r="J32" s="24">
        <f>IF(B31&gt;0, B31-'Rates Table'!L12, 0)</f>
        <v>0</v>
      </c>
      <c r="K32" s="29" t="s">
        <v>19</v>
      </c>
      <c r="L32" s="23">
        <f>IF(B31&gt;0, B31-'Rates Table'!O12, 0)</f>
        <v>0</v>
      </c>
      <c r="M32" s="29" t="s">
        <v>19</v>
      </c>
      <c r="N32" s="23">
        <f>IF(B31&gt;0, B31-'Rates Table'!R12, 0)</f>
        <v>0</v>
      </c>
      <c r="O32" s="29" t="s">
        <v>19</v>
      </c>
      <c r="P32" s="23">
        <f>IF(B31&gt;0, B31-'Rates Table'!U12, 0)</f>
        <v>0</v>
      </c>
      <c r="Q32" s="29" t="s">
        <v>19</v>
      </c>
      <c r="R32" s="23">
        <f>IF(B31&gt;0, B31-'Rates Table'!X12, 0)</f>
        <v>0</v>
      </c>
      <c r="S32" s="29" t="s">
        <v>19</v>
      </c>
      <c r="T32" s="37">
        <f>IF(B31&gt;0, B31-'Rates Table'!AA12, 0)</f>
        <v>0</v>
      </c>
      <c r="U32" s="13"/>
    </row>
    <row r="33" spans="1:21" ht="16" thickTop="1" x14ac:dyDescent="0.35">
      <c r="A33" s="221"/>
      <c r="B33" s="223"/>
      <c r="C33" s="17" t="s">
        <v>18</v>
      </c>
      <c r="D33" s="26">
        <f>IF(B33&gt;0, (B33/52)-'Rates Table'!B12, 0)</f>
        <v>0</v>
      </c>
      <c r="E33" s="17" t="s">
        <v>18</v>
      </c>
      <c r="F33" s="19">
        <f>IF(B33&gt;0, (B33/52)-'Rates Table'!E12, 0)</f>
        <v>0</v>
      </c>
      <c r="G33" s="17" t="s">
        <v>18</v>
      </c>
      <c r="H33" s="19">
        <f>IF(B33&gt;0, (B33/52)-'Rates Table'!H12, 0)</f>
        <v>0</v>
      </c>
      <c r="I33" s="17" t="s">
        <v>18</v>
      </c>
      <c r="J33" s="20">
        <f>IF(B33&gt;0, (B33/52)-'Rates Table'!K12, 0)</f>
        <v>0</v>
      </c>
      <c r="K33" s="17" t="s">
        <v>18</v>
      </c>
      <c r="L33" s="19">
        <f>IF(B33&gt;0, (B33/52)-'Rates Table'!N12, 0)</f>
        <v>0</v>
      </c>
      <c r="M33" s="17" t="s">
        <v>18</v>
      </c>
      <c r="N33" s="19">
        <f>IF(B33&gt;0, (B33/52)-'Rates Table'!Q12, 0)</f>
        <v>0</v>
      </c>
      <c r="O33" s="17" t="s">
        <v>18</v>
      </c>
      <c r="P33" s="19">
        <f>IF(B33&gt;0, (B33/52)-'Rates Table'!T12, 0)</f>
        <v>0</v>
      </c>
      <c r="Q33" s="17" t="s">
        <v>18</v>
      </c>
      <c r="R33" s="19">
        <f>IF(B33&gt;0, (B33/52)-'Rates Table'!W12, 0)</f>
        <v>0</v>
      </c>
      <c r="S33" s="17" t="s">
        <v>18</v>
      </c>
      <c r="T33" s="36">
        <f>IF(B33&gt;0, (B33/52)-'Rates Table'!Z12, 0)</f>
        <v>0</v>
      </c>
      <c r="U33" s="13"/>
    </row>
    <row r="34" spans="1:21" ht="16" thickBot="1" x14ac:dyDescent="0.4">
      <c r="A34" s="222"/>
      <c r="B34" s="229"/>
      <c r="C34" s="21" t="s">
        <v>19</v>
      </c>
      <c r="D34" s="30">
        <f>IF(B33&gt;0, B33-'Rates Table'!C12, 0)</f>
        <v>0</v>
      </c>
      <c r="E34" s="21" t="s">
        <v>19</v>
      </c>
      <c r="F34" s="23">
        <f>IF(B33&gt;0, B33-'Rates Table'!F12, 0)</f>
        <v>0</v>
      </c>
      <c r="G34" s="21" t="s">
        <v>19</v>
      </c>
      <c r="H34" s="23">
        <f>IF(B33&gt;0, B33-'Rates Table'!I12, 0)</f>
        <v>0</v>
      </c>
      <c r="I34" s="21" t="s">
        <v>19</v>
      </c>
      <c r="J34" s="24">
        <f>IF(B33&gt;0, B33-'Rates Table'!L12, 0)</f>
        <v>0</v>
      </c>
      <c r="K34" s="21" t="s">
        <v>19</v>
      </c>
      <c r="L34" s="23">
        <f>IF(B33&gt;0, B33-'Rates Table'!O12, 0)</f>
        <v>0</v>
      </c>
      <c r="M34" s="21" t="s">
        <v>19</v>
      </c>
      <c r="N34" s="23">
        <f>IF(B33&gt;0, B33-'Rates Table'!R12, 0)</f>
        <v>0</v>
      </c>
      <c r="O34" s="21" t="s">
        <v>19</v>
      </c>
      <c r="P34" s="23">
        <f>IF(B33&gt;0, B33-'Rates Table'!U12, 0)</f>
        <v>0</v>
      </c>
      <c r="Q34" s="21" t="s">
        <v>19</v>
      </c>
      <c r="R34" s="23">
        <f>IF(B33&gt;0, B33-'Rates Table'!X12, 0)</f>
        <v>0</v>
      </c>
      <c r="S34" s="21" t="s">
        <v>19</v>
      </c>
      <c r="T34" s="37">
        <f>IF(B33&gt;0, B33-'Rates Table'!AA12, 0)</f>
        <v>0</v>
      </c>
      <c r="U34" s="13"/>
    </row>
    <row r="35" spans="1:21" ht="16" thickTop="1" x14ac:dyDescent="0.35">
      <c r="A35" s="225"/>
      <c r="B35" s="227"/>
      <c r="C35" s="25" t="s">
        <v>18</v>
      </c>
      <c r="D35" s="26">
        <f>IF(B35&gt;0, (B35/52)-'Rates Table'!B12, 0)</f>
        <v>0</v>
      </c>
      <c r="E35" s="25" t="s">
        <v>18</v>
      </c>
      <c r="F35" s="19">
        <f>IF(B35&gt;0, (B35/52)-'Rates Table'!E12, 0)</f>
        <v>0</v>
      </c>
      <c r="G35" s="25" t="s">
        <v>18</v>
      </c>
      <c r="H35" s="19">
        <f>IF(B35&gt;0, (B35/52)-'Rates Table'!H12, 0)</f>
        <v>0</v>
      </c>
      <c r="I35" s="25" t="s">
        <v>18</v>
      </c>
      <c r="J35" s="20">
        <f>IF(B35&gt;0, (B35/52)-'Rates Table'!K12, 0)</f>
        <v>0</v>
      </c>
      <c r="K35" s="25" t="s">
        <v>18</v>
      </c>
      <c r="L35" s="19">
        <f>IF(B35&gt;0, (B35/52)-'Rates Table'!N12, 0)</f>
        <v>0</v>
      </c>
      <c r="M35" s="25" t="s">
        <v>18</v>
      </c>
      <c r="N35" s="19">
        <f>IF(B35&gt;0, (B35/52)-'Rates Table'!Q12, 0)</f>
        <v>0</v>
      </c>
      <c r="O35" s="25" t="s">
        <v>18</v>
      </c>
      <c r="P35" s="19">
        <f>IF(B35&gt;0, (B35/52)-'Rates Table'!T12, 0)</f>
        <v>0</v>
      </c>
      <c r="Q35" s="25" t="s">
        <v>18</v>
      </c>
      <c r="R35" s="19">
        <f>IF(B35&gt;0, (B35/52)-'Rates Table'!W12, 0)</f>
        <v>0</v>
      </c>
      <c r="S35" s="25" t="s">
        <v>18</v>
      </c>
      <c r="T35" s="36">
        <f>IF(B35&gt;0, (B35/52)-'Rates Table'!Z12, 0)</f>
        <v>0</v>
      </c>
      <c r="U35" s="13"/>
    </row>
    <row r="36" spans="1:21" ht="16" thickBot="1" x14ac:dyDescent="0.4">
      <c r="A36" s="226"/>
      <c r="B36" s="230"/>
      <c r="C36" s="29" t="s">
        <v>19</v>
      </c>
      <c r="D36" s="30">
        <f>IF(B35&gt;0, B35-'Rates Table'!C12, 0)</f>
        <v>0</v>
      </c>
      <c r="E36" s="29" t="s">
        <v>19</v>
      </c>
      <c r="F36" s="23">
        <f>IF(B35&gt;0, B35-'Rates Table'!F12, 0)</f>
        <v>0</v>
      </c>
      <c r="G36" s="29" t="s">
        <v>19</v>
      </c>
      <c r="H36" s="23">
        <f>IF(B35&gt;0, B35-'Rates Table'!I12, 0)</f>
        <v>0</v>
      </c>
      <c r="I36" s="29" t="s">
        <v>19</v>
      </c>
      <c r="J36" s="24">
        <f>IF(B35&gt;0, B35-'Rates Table'!L12, 0)</f>
        <v>0</v>
      </c>
      <c r="K36" s="29" t="s">
        <v>19</v>
      </c>
      <c r="L36" s="23">
        <f>IF(B35&gt;0, B35-'Rates Table'!O12, 0)</f>
        <v>0</v>
      </c>
      <c r="M36" s="29" t="s">
        <v>19</v>
      </c>
      <c r="N36" s="23">
        <f>IF(B35&gt;0, B35-'Rates Table'!R12, 0)</f>
        <v>0</v>
      </c>
      <c r="O36" s="29" t="s">
        <v>19</v>
      </c>
      <c r="P36" s="23">
        <f>IF(B35&gt;0, B35-'Rates Table'!U12, 0)</f>
        <v>0</v>
      </c>
      <c r="Q36" s="29" t="s">
        <v>19</v>
      </c>
      <c r="R36" s="23">
        <f>IF(B35&gt;0, B35-'Rates Table'!X12, 0)</f>
        <v>0</v>
      </c>
      <c r="S36" s="29" t="s">
        <v>19</v>
      </c>
      <c r="T36" s="37">
        <f>IF(B35&gt;0, B35-'Rates Table'!AA12, 0)</f>
        <v>0</v>
      </c>
      <c r="U36" s="13"/>
    </row>
    <row r="37" spans="1:21" ht="16" thickTop="1" x14ac:dyDescent="0.35">
      <c r="A37" s="221"/>
      <c r="B37" s="223"/>
      <c r="C37" s="17" t="s">
        <v>18</v>
      </c>
      <c r="D37" s="26">
        <f>IF(B37&gt;0, (B37/52)-'Rates Table'!B12, 0)</f>
        <v>0</v>
      </c>
      <c r="E37" s="17" t="s">
        <v>18</v>
      </c>
      <c r="F37" s="19">
        <f>IF(B37&gt;0, (B37/52)-'Rates Table'!E12, 0)</f>
        <v>0</v>
      </c>
      <c r="G37" s="17" t="s">
        <v>18</v>
      </c>
      <c r="H37" s="19">
        <f>IF(B37&gt;0, (B37/52)-'Rates Table'!H12, 0)</f>
        <v>0</v>
      </c>
      <c r="I37" s="17" t="s">
        <v>18</v>
      </c>
      <c r="J37" s="20">
        <f>IF(B37&gt;0, (B37/52)-'Rates Table'!K12, 0)</f>
        <v>0</v>
      </c>
      <c r="K37" s="17" t="s">
        <v>18</v>
      </c>
      <c r="L37" s="19">
        <f>IF(B37&gt;0, (B37/52)-'Rates Table'!N12, 0)</f>
        <v>0</v>
      </c>
      <c r="M37" s="17" t="s">
        <v>18</v>
      </c>
      <c r="N37" s="19">
        <f>IF(B37&gt;0, (B37/52)-'Rates Table'!Q12, 0)</f>
        <v>0</v>
      </c>
      <c r="O37" s="17" t="s">
        <v>18</v>
      </c>
      <c r="P37" s="19">
        <f>IF(B37&gt;0, (B37/52)-'Rates Table'!T12, 0)</f>
        <v>0</v>
      </c>
      <c r="Q37" s="17" t="s">
        <v>18</v>
      </c>
      <c r="R37" s="19">
        <f>IF(B37&gt;0, (B37/52)-'Rates Table'!W12, 0)</f>
        <v>0</v>
      </c>
      <c r="S37" s="17" t="s">
        <v>18</v>
      </c>
      <c r="T37" s="36">
        <f>IF(B37&gt;0, (B37/52)-'Rates Table'!Z12, 0)</f>
        <v>0</v>
      </c>
      <c r="U37" s="13"/>
    </row>
    <row r="38" spans="1:21" ht="16" thickBot="1" x14ac:dyDescent="0.4">
      <c r="A38" s="222"/>
      <c r="B38" s="229"/>
      <c r="C38" s="21" t="s">
        <v>19</v>
      </c>
      <c r="D38" s="30">
        <f>IF(B37&gt;0, B37-'Rates Table'!C12, 0)</f>
        <v>0</v>
      </c>
      <c r="E38" s="21" t="s">
        <v>19</v>
      </c>
      <c r="F38" s="23">
        <f>IF(B37&gt;0, B37-'Rates Table'!F12, 0)</f>
        <v>0</v>
      </c>
      <c r="G38" s="21" t="s">
        <v>19</v>
      </c>
      <c r="H38" s="23">
        <f>IF(B37&gt;0, B37-'Rates Table'!I12, 0)</f>
        <v>0</v>
      </c>
      <c r="I38" s="21" t="s">
        <v>19</v>
      </c>
      <c r="J38" s="24">
        <f>IF(B37&gt;0, B37-'Rates Table'!L12, 0)</f>
        <v>0</v>
      </c>
      <c r="K38" s="21" t="s">
        <v>19</v>
      </c>
      <c r="L38" s="23">
        <f>IF(B37&gt;0, B37-'Rates Table'!O12, 0)</f>
        <v>0</v>
      </c>
      <c r="M38" s="21" t="s">
        <v>19</v>
      </c>
      <c r="N38" s="23">
        <f>IF(B37&gt;0, B37-'Rates Table'!R12, 0)</f>
        <v>0</v>
      </c>
      <c r="O38" s="21" t="s">
        <v>19</v>
      </c>
      <c r="P38" s="23">
        <f>IF(B37&gt;0, B37-'Rates Table'!U12, 0)</f>
        <v>0</v>
      </c>
      <c r="Q38" s="21" t="s">
        <v>19</v>
      </c>
      <c r="R38" s="23">
        <f>IF(B37&gt;0, B37-'Rates Table'!X12, 0)</f>
        <v>0</v>
      </c>
      <c r="S38" s="21" t="s">
        <v>19</v>
      </c>
      <c r="T38" s="37">
        <f>IF(B37&gt;0, B37-'Rates Table'!AA12, 0)</f>
        <v>0</v>
      </c>
      <c r="U38" s="13"/>
    </row>
    <row r="39" spans="1:21" ht="16" thickTop="1" x14ac:dyDescent="0.35">
      <c r="A39" s="225"/>
      <c r="B39" s="227"/>
      <c r="C39" s="25" t="s">
        <v>18</v>
      </c>
      <c r="D39" s="26">
        <f>IF(B39&gt;0, (B39/52)-'Rates Table'!B12, 0)</f>
        <v>0</v>
      </c>
      <c r="E39" s="25" t="s">
        <v>18</v>
      </c>
      <c r="F39" s="19">
        <f>IF(B39&gt;0, (B39/52)-'Rates Table'!E12, 0)</f>
        <v>0</v>
      </c>
      <c r="G39" s="25" t="s">
        <v>18</v>
      </c>
      <c r="H39" s="19">
        <f>IF(B39&gt;0, (B39/52)-'Rates Table'!H12, 0)</f>
        <v>0</v>
      </c>
      <c r="I39" s="25" t="s">
        <v>18</v>
      </c>
      <c r="J39" s="20">
        <f>IF(B39&gt;0, (B39/52)-'Rates Table'!K12, 0)</f>
        <v>0</v>
      </c>
      <c r="K39" s="25" t="s">
        <v>18</v>
      </c>
      <c r="L39" s="19">
        <f>IF(B39&gt;0, (B39/52)-'Rates Table'!N12, 0)</f>
        <v>0</v>
      </c>
      <c r="M39" s="25" t="s">
        <v>18</v>
      </c>
      <c r="N39" s="19">
        <f>IF(B39&gt;0, (B39/52)-'Rates Table'!Q12, 0)</f>
        <v>0</v>
      </c>
      <c r="O39" s="25" t="s">
        <v>18</v>
      </c>
      <c r="P39" s="19">
        <f>IF(B39&gt;0, (B39/52)-'Rates Table'!T12, 0)</f>
        <v>0</v>
      </c>
      <c r="Q39" s="25" t="s">
        <v>18</v>
      </c>
      <c r="R39" s="19">
        <f>IF(B39&gt;0, (B39/52)-'Rates Table'!W12, 0)</f>
        <v>0</v>
      </c>
      <c r="S39" s="25" t="s">
        <v>18</v>
      </c>
      <c r="T39" s="36">
        <f>IF(B39&gt;0, (B39/52)-'Rates Table'!Z12, 0)</f>
        <v>0</v>
      </c>
      <c r="U39" s="13"/>
    </row>
    <row r="40" spans="1:21" ht="16" thickBot="1" x14ac:dyDescent="0.4">
      <c r="A40" s="226"/>
      <c r="B40" s="230"/>
      <c r="C40" s="29" t="s">
        <v>19</v>
      </c>
      <c r="D40" s="30">
        <f>IF(B39&gt;0, B39-'Rates Table'!C12, 0)</f>
        <v>0</v>
      </c>
      <c r="E40" s="29" t="s">
        <v>19</v>
      </c>
      <c r="F40" s="23">
        <f>IF(B39&gt;0, B39-'Rates Table'!F12, 0)</f>
        <v>0</v>
      </c>
      <c r="G40" s="29" t="s">
        <v>19</v>
      </c>
      <c r="H40" s="23">
        <f>IF(B39&gt;0, B39-'Rates Table'!I12, 0)</f>
        <v>0</v>
      </c>
      <c r="I40" s="29" t="s">
        <v>19</v>
      </c>
      <c r="J40" s="24">
        <f>IF(B39&gt;0, B39-'Rates Table'!L12, 0)</f>
        <v>0</v>
      </c>
      <c r="K40" s="29" t="s">
        <v>19</v>
      </c>
      <c r="L40" s="23">
        <f>IF(B39&gt;0, B39-'Rates Table'!O12, 0)</f>
        <v>0</v>
      </c>
      <c r="M40" s="29" t="s">
        <v>19</v>
      </c>
      <c r="N40" s="23">
        <f>IF(B39&gt;0, B39-'Rates Table'!R12, 0)</f>
        <v>0</v>
      </c>
      <c r="O40" s="29" t="s">
        <v>19</v>
      </c>
      <c r="P40" s="23">
        <f>IF(B39&gt;0, B39-'Rates Table'!U12, 0)</f>
        <v>0</v>
      </c>
      <c r="Q40" s="29" t="s">
        <v>19</v>
      </c>
      <c r="R40" s="23">
        <f>IF(B39&gt;0, B39-'Rates Table'!X12, 0)</f>
        <v>0</v>
      </c>
      <c r="S40" s="29" t="s">
        <v>19</v>
      </c>
      <c r="T40" s="37">
        <f>IF(B39&gt;0, B39-'Rates Table'!AA12, 0)</f>
        <v>0</v>
      </c>
      <c r="U40" s="13"/>
    </row>
    <row r="41" spans="1:21" ht="16" thickTop="1" x14ac:dyDescent="0.35">
      <c r="A41" s="221"/>
      <c r="B41" s="223"/>
      <c r="C41" s="17" t="s">
        <v>18</v>
      </c>
      <c r="D41" s="26">
        <f>IF(B41&gt;0, (B41/52)-'Rates Table'!B12, 0)</f>
        <v>0</v>
      </c>
      <c r="E41" s="17" t="s">
        <v>18</v>
      </c>
      <c r="F41" s="19">
        <f>IF(B41&gt;0, (B41/52)-'Rates Table'!E12, 0)</f>
        <v>0</v>
      </c>
      <c r="G41" s="17" t="s">
        <v>18</v>
      </c>
      <c r="H41" s="19">
        <f>IF(B41&gt;0, (B41/52)-'Rates Table'!H12, 0)</f>
        <v>0</v>
      </c>
      <c r="I41" s="17" t="s">
        <v>18</v>
      </c>
      <c r="J41" s="20">
        <f>IF(B41&gt;0, (B41/52)-'Rates Table'!K12, 0)</f>
        <v>0</v>
      </c>
      <c r="K41" s="17" t="s">
        <v>18</v>
      </c>
      <c r="L41" s="19">
        <f>IF(B41&gt;0, (B41/52)-'Rates Table'!N12, 0)</f>
        <v>0</v>
      </c>
      <c r="M41" s="17" t="s">
        <v>18</v>
      </c>
      <c r="N41" s="19">
        <f>IF(B41&gt;0, (B41/52)-'Rates Table'!Q12, 0)</f>
        <v>0</v>
      </c>
      <c r="O41" s="17" t="s">
        <v>18</v>
      </c>
      <c r="P41" s="19">
        <f>IF(B41&gt;0, (B41/52)-'Rates Table'!T12, 0)</f>
        <v>0</v>
      </c>
      <c r="Q41" s="17" t="s">
        <v>18</v>
      </c>
      <c r="R41" s="19">
        <f>IF(B41&gt;0, (B41/52)-'Rates Table'!W12, 0)</f>
        <v>0</v>
      </c>
      <c r="S41" s="17" t="s">
        <v>18</v>
      </c>
      <c r="T41" s="36">
        <f>IF(B41&gt;0, (B41/52)-'Rates Table'!Z12, 0)</f>
        <v>0</v>
      </c>
      <c r="U41" s="13"/>
    </row>
    <row r="42" spans="1:21" ht="16" thickBot="1" x14ac:dyDescent="0.4">
      <c r="A42" s="222"/>
      <c r="B42" s="229"/>
      <c r="C42" s="21" t="s">
        <v>19</v>
      </c>
      <c r="D42" s="30">
        <f>IF(B41&gt;0, B41-'Rates Table'!C12, 0)</f>
        <v>0</v>
      </c>
      <c r="E42" s="21" t="s">
        <v>19</v>
      </c>
      <c r="F42" s="23">
        <f>IF(B41&gt;0, B41-'Rates Table'!F12, 0)</f>
        <v>0</v>
      </c>
      <c r="G42" s="21" t="s">
        <v>19</v>
      </c>
      <c r="H42" s="23">
        <f>IF(B41&gt;0, B41-'Rates Table'!I12, 0)</f>
        <v>0</v>
      </c>
      <c r="I42" s="21" t="s">
        <v>19</v>
      </c>
      <c r="J42" s="24">
        <f>IF(B41&gt;0, B41-'Rates Table'!L12, 0)</f>
        <v>0</v>
      </c>
      <c r="K42" s="21" t="s">
        <v>19</v>
      </c>
      <c r="L42" s="23">
        <f>IF(B41&gt;0, B41-'Rates Table'!O12, 0)</f>
        <v>0</v>
      </c>
      <c r="M42" s="21" t="s">
        <v>19</v>
      </c>
      <c r="N42" s="23">
        <f>IF(B41&gt;0, B41-'Rates Table'!R12, 0)</f>
        <v>0</v>
      </c>
      <c r="O42" s="21" t="s">
        <v>19</v>
      </c>
      <c r="P42" s="23">
        <f>IF(B41&gt;0, B41-'Rates Table'!U12, 0)</f>
        <v>0</v>
      </c>
      <c r="Q42" s="21" t="s">
        <v>19</v>
      </c>
      <c r="R42" s="23">
        <f>IF(B41&gt;0, B41-'Rates Table'!X12, 0)</f>
        <v>0</v>
      </c>
      <c r="S42" s="21" t="s">
        <v>19</v>
      </c>
      <c r="T42" s="37">
        <f>IF(B41&gt;0, B41-'Rates Table'!AA12, 0)</f>
        <v>0</v>
      </c>
      <c r="U42" s="13"/>
    </row>
    <row r="43" spans="1:21" ht="16" thickTop="1" x14ac:dyDescent="0.35">
      <c r="A43" s="225"/>
      <c r="B43" s="227"/>
      <c r="C43" s="25" t="s">
        <v>18</v>
      </c>
      <c r="D43" s="26">
        <f>IF(B43&gt;0, (B43/52)-'Rates Table'!B12, 0)</f>
        <v>0</v>
      </c>
      <c r="E43" s="25" t="s">
        <v>18</v>
      </c>
      <c r="F43" s="19">
        <f>IF(B43&gt;0, (B43/52)-'Rates Table'!E12, 0)</f>
        <v>0</v>
      </c>
      <c r="G43" s="25" t="s">
        <v>18</v>
      </c>
      <c r="H43" s="19">
        <f>IF(B43&gt;0, (B43/52)-'Rates Table'!H12, 0)</f>
        <v>0</v>
      </c>
      <c r="I43" s="25" t="s">
        <v>18</v>
      </c>
      <c r="J43" s="20">
        <f>IF(B43&gt;0, (B43/52)-'Rates Table'!K12, 0)</f>
        <v>0</v>
      </c>
      <c r="K43" s="25" t="s">
        <v>18</v>
      </c>
      <c r="L43" s="19">
        <f>IF(B43&gt;0, (B43/52)-'Rates Table'!N12, 0)</f>
        <v>0</v>
      </c>
      <c r="M43" s="25" t="s">
        <v>18</v>
      </c>
      <c r="N43" s="19">
        <f>IF(B43&gt;0, (B43/52)-'Rates Table'!Q12, 0)</f>
        <v>0</v>
      </c>
      <c r="O43" s="25" t="s">
        <v>18</v>
      </c>
      <c r="P43" s="19">
        <f>IF(B43&gt;0, (B43/52)-'Rates Table'!T12, 0)</f>
        <v>0</v>
      </c>
      <c r="Q43" s="25" t="s">
        <v>18</v>
      </c>
      <c r="R43" s="19">
        <f>IF(B43&gt;0, (B43/52)-'Rates Table'!W12, 0)</f>
        <v>0</v>
      </c>
      <c r="S43" s="25" t="s">
        <v>18</v>
      </c>
      <c r="T43" s="36">
        <f>IF(B43&gt;0, (B43/52)-'Rates Table'!Z12, 0)</f>
        <v>0</v>
      </c>
      <c r="U43" s="13"/>
    </row>
    <row r="44" spans="1:21" ht="16" thickBot="1" x14ac:dyDescent="0.4">
      <c r="A44" s="226"/>
      <c r="B44" s="230"/>
      <c r="C44" s="29" t="s">
        <v>19</v>
      </c>
      <c r="D44" s="30">
        <f>IF(B43&gt;0, B43-'Rates Table'!C12, 0)</f>
        <v>0</v>
      </c>
      <c r="E44" s="29" t="s">
        <v>19</v>
      </c>
      <c r="F44" s="23">
        <f>IF(B43&gt;0, B43-'Rates Table'!F12, 0)</f>
        <v>0</v>
      </c>
      <c r="G44" s="29" t="s">
        <v>19</v>
      </c>
      <c r="H44" s="23">
        <f>IF(B43&gt;0, B43-'Rates Table'!I12, 0)</f>
        <v>0</v>
      </c>
      <c r="I44" s="29" t="s">
        <v>19</v>
      </c>
      <c r="J44" s="24">
        <f>IF(B43&gt;0, B43-'Rates Table'!L12, 0)</f>
        <v>0</v>
      </c>
      <c r="K44" s="29" t="s">
        <v>19</v>
      </c>
      <c r="L44" s="23">
        <f>IF(B43&gt;0, B43-'Rates Table'!O12, 0)</f>
        <v>0</v>
      </c>
      <c r="M44" s="29" t="s">
        <v>19</v>
      </c>
      <c r="N44" s="23">
        <f>IF(B43&gt;0, B43-'Rates Table'!R12, 0)</f>
        <v>0</v>
      </c>
      <c r="O44" s="29" t="s">
        <v>19</v>
      </c>
      <c r="P44" s="23">
        <f>IF(B43&gt;0, B43-'Rates Table'!U12, 0)</f>
        <v>0</v>
      </c>
      <c r="Q44" s="29" t="s">
        <v>19</v>
      </c>
      <c r="R44" s="23">
        <f>IF(B43&gt;0, B43-'Rates Table'!X12, 0)</f>
        <v>0</v>
      </c>
      <c r="S44" s="29" t="s">
        <v>19</v>
      </c>
      <c r="T44" s="37">
        <f>IF(B43&gt;0, B43-'Rates Table'!AA12, 0)</f>
        <v>0</v>
      </c>
      <c r="U44" s="13"/>
    </row>
    <row r="45" spans="1:21" ht="16" thickTop="1" x14ac:dyDescent="0.35">
      <c r="A45" s="221"/>
      <c r="B45" s="223"/>
      <c r="C45" s="17" t="s">
        <v>18</v>
      </c>
      <c r="D45" s="26">
        <f>IF(B45&gt;0, (B45/52)-'Rates Table'!B12, 0)</f>
        <v>0</v>
      </c>
      <c r="E45" s="17" t="s">
        <v>18</v>
      </c>
      <c r="F45" s="19">
        <f>IF(B45&gt;0, (B45/52)-'Rates Table'!E12, 0)</f>
        <v>0</v>
      </c>
      <c r="G45" s="17" t="s">
        <v>18</v>
      </c>
      <c r="H45" s="19">
        <f>IF(B45&gt;0, (B45/52)-'Rates Table'!H12, 0)</f>
        <v>0</v>
      </c>
      <c r="I45" s="17" t="s">
        <v>18</v>
      </c>
      <c r="J45" s="20">
        <f>IF(B45&gt;0, (B45/52)-'Rates Table'!K12, 0)</f>
        <v>0</v>
      </c>
      <c r="K45" s="17" t="s">
        <v>18</v>
      </c>
      <c r="L45" s="19">
        <f>IF(B45&gt;0, (B45/52)-'Rates Table'!N12, 0)</f>
        <v>0</v>
      </c>
      <c r="M45" s="17" t="s">
        <v>18</v>
      </c>
      <c r="N45" s="19">
        <f>IF(B45&gt;0, (B45/52)-'Rates Table'!Q12, 0)</f>
        <v>0</v>
      </c>
      <c r="O45" s="17" t="s">
        <v>18</v>
      </c>
      <c r="P45" s="19">
        <f>IF(B45&gt;0, (B45/52)-'Rates Table'!T12, 0)</f>
        <v>0</v>
      </c>
      <c r="Q45" s="17" t="s">
        <v>18</v>
      </c>
      <c r="R45" s="19">
        <f>IF(B45&gt;0, (B45/52)-'Rates Table'!W12, 0)</f>
        <v>0</v>
      </c>
      <c r="S45" s="17" t="s">
        <v>18</v>
      </c>
      <c r="T45" s="36">
        <f>IF(B45&gt;0, (B45/52)-'Rates Table'!Z12, 0)</f>
        <v>0</v>
      </c>
      <c r="U45" s="13"/>
    </row>
    <row r="46" spans="1:21" ht="16" thickBot="1" x14ac:dyDescent="0.4">
      <c r="A46" s="222"/>
      <c r="B46" s="229"/>
      <c r="C46" s="21" t="s">
        <v>19</v>
      </c>
      <c r="D46" s="30">
        <f>IF(B45&gt;0, B45-'Rates Table'!C12, 0)</f>
        <v>0</v>
      </c>
      <c r="E46" s="21" t="s">
        <v>19</v>
      </c>
      <c r="F46" s="23">
        <f>IF(B45&gt;0, B45-'Rates Table'!F12, 0)</f>
        <v>0</v>
      </c>
      <c r="G46" s="21" t="s">
        <v>19</v>
      </c>
      <c r="H46" s="23">
        <f>IF(B45&gt;0, B45-'Rates Table'!I12, 0)</f>
        <v>0</v>
      </c>
      <c r="I46" s="21" t="s">
        <v>19</v>
      </c>
      <c r="J46" s="24">
        <f>IF(B45&gt;0, B45-'Rates Table'!L12, 0)</f>
        <v>0</v>
      </c>
      <c r="K46" s="21" t="s">
        <v>19</v>
      </c>
      <c r="L46" s="23">
        <f>IF(B45&gt;0, B45-'Rates Table'!O12, 0)</f>
        <v>0</v>
      </c>
      <c r="M46" s="21" t="s">
        <v>19</v>
      </c>
      <c r="N46" s="23">
        <f>IF(B45&gt;0, B45-'Rates Table'!R12, 0)</f>
        <v>0</v>
      </c>
      <c r="O46" s="21" t="s">
        <v>19</v>
      </c>
      <c r="P46" s="23">
        <f>IF(B45&gt;0, B45-'Rates Table'!U12, 0)</f>
        <v>0</v>
      </c>
      <c r="Q46" s="21" t="s">
        <v>19</v>
      </c>
      <c r="R46" s="23">
        <f>IF(B45&gt;0, B45-'Rates Table'!X12, 0)</f>
        <v>0</v>
      </c>
      <c r="S46" s="21" t="s">
        <v>19</v>
      </c>
      <c r="T46" s="37">
        <f>IF(B45&gt;0, B45-'Rates Table'!AA12, 0)</f>
        <v>0</v>
      </c>
      <c r="U46" s="13"/>
    </row>
    <row r="47" spans="1:21" ht="16" thickTop="1" x14ac:dyDescent="0.35">
      <c r="A47" s="225"/>
      <c r="B47" s="227"/>
      <c r="C47" s="25" t="s">
        <v>18</v>
      </c>
      <c r="D47" s="26">
        <f>IF(B47&gt;0, (B47/52)-'Rates Table'!B12, 0)</f>
        <v>0</v>
      </c>
      <c r="E47" s="25" t="s">
        <v>18</v>
      </c>
      <c r="F47" s="19">
        <f>IF(B47&gt;0, (B47/52)-'Rates Table'!E12, 0)</f>
        <v>0</v>
      </c>
      <c r="G47" s="25" t="s">
        <v>18</v>
      </c>
      <c r="H47" s="19">
        <f>IF(B47&gt;0, (B47/52)-'Rates Table'!H12, 0)</f>
        <v>0</v>
      </c>
      <c r="I47" s="25" t="s">
        <v>18</v>
      </c>
      <c r="J47" s="20">
        <f>IF(B47&gt;0, (B47/52)-'Rates Table'!K12, 0)</f>
        <v>0</v>
      </c>
      <c r="K47" s="25" t="s">
        <v>18</v>
      </c>
      <c r="L47" s="19">
        <f>IF(B47&gt;0, (B47/52)-'Rates Table'!N12, 0)</f>
        <v>0</v>
      </c>
      <c r="M47" s="25" t="s">
        <v>18</v>
      </c>
      <c r="N47" s="19">
        <f>IF(B47&gt;0, (B47/52)-'Rates Table'!Q12, 0)</f>
        <v>0</v>
      </c>
      <c r="O47" s="25" t="s">
        <v>18</v>
      </c>
      <c r="P47" s="19">
        <f>IF(B47&gt;0, (B47/52)-'Rates Table'!T12, 0)</f>
        <v>0</v>
      </c>
      <c r="Q47" s="25" t="s">
        <v>18</v>
      </c>
      <c r="R47" s="19">
        <f>IF(B47&gt;0, (B47/52)-'Rates Table'!W12, 0)</f>
        <v>0</v>
      </c>
      <c r="S47" s="25" t="s">
        <v>18</v>
      </c>
      <c r="T47" s="36">
        <f>IF(B47&gt;0, (B47/52)-'Rates Table'!Z12, 0)</f>
        <v>0</v>
      </c>
      <c r="U47" s="13"/>
    </row>
    <row r="48" spans="1:21" ht="16" thickBot="1" x14ac:dyDescent="0.4">
      <c r="A48" s="226"/>
      <c r="B48" s="230"/>
      <c r="C48" s="29" t="s">
        <v>19</v>
      </c>
      <c r="D48" s="30">
        <f>IF(B47&gt;0, B47-'Rates Table'!C12, 0)</f>
        <v>0</v>
      </c>
      <c r="E48" s="29" t="s">
        <v>19</v>
      </c>
      <c r="F48" s="23">
        <f>IF(B47&gt;0, B47-'Rates Table'!F12, 0)</f>
        <v>0</v>
      </c>
      <c r="G48" s="29" t="s">
        <v>19</v>
      </c>
      <c r="H48" s="23">
        <f>IF(B47&gt;0, B47-'Rates Table'!I12, 0)</f>
        <v>0</v>
      </c>
      <c r="I48" s="29" t="s">
        <v>19</v>
      </c>
      <c r="J48" s="24">
        <f>IF(B47&gt;0, B47-'Rates Table'!L12, 0)</f>
        <v>0</v>
      </c>
      <c r="K48" s="29" t="s">
        <v>19</v>
      </c>
      <c r="L48" s="23">
        <f>IF(B47&gt;0, B47-'Rates Table'!O12, 0)</f>
        <v>0</v>
      </c>
      <c r="M48" s="29" t="s">
        <v>19</v>
      </c>
      <c r="N48" s="23">
        <f>IF(B47&gt;0, B47-'Rates Table'!R12, 0)</f>
        <v>0</v>
      </c>
      <c r="O48" s="29" t="s">
        <v>19</v>
      </c>
      <c r="P48" s="23">
        <f>IF(B47&gt;0, B47-'Rates Table'!U12, 0)</f>
        <v>0</v>
      </c>
      <c r="Q48" s="29" t="s">
        <v>19</v>
      </c>
      <c r="R48" s="23">
        <f>IF(B47&gt;0, B47-'Rates Table'!X12, 0)</f>
        <v>0</v>
      </c>
      <c r="S48" s="29" t="s">
        <v>19</v>
      </c>
      <c r="T48" s="37">
        <f>IF(B47&gt;0, B47-'Rates Table'!AA12, 0)</f>
        <v>0</v>
      </c>
      <c r="U48" s="13"/>
    </row>
    <row r="49" spans="1:21" ht="16" thickTop="1" x14ac:dyDescent="0.35">
      <c r="A49" s="221"/>
      <c r="B49" s="223"/>
      <c r="C49" s="17" t="s">
        <v>18</v>
      </c>
      <c r="D49" s="26">
        <f>IF(B49&gt;0, (B49/52)-'Rates Table'!B12, 0)</f>
        <v>0</v>
      </c>
      <c r="E49" s="17" t="s">
        <v>18</v>
      </c>
      <c r="F49" s="19">
        <f>IF(B49&gt;0, (B49/52)-'Rates Table'!E12, 0)</f>
        <v>0</v>
      </c>
      <c r="G49" s="17" t="s">
        <v>18</v>
      </c>
      <c r="H49" s="19">
        <f>IF(B49&gt;0, (B49/52)-'Rates Table'!H12, 0)</f>
        <v>0</v>
      </c>
      <c r="I49" s="17" t="s">
        <v>18</v>
      </c>
      <c r="J49" s="20">
        <f>IF(B49&gt;0, (B49/52)-'Rates Table'!K12, 0)</f>
        <v>0</v>
      </c>
      <c r="K49" s="17" t="s">
        <v>18</v>
      </c>
      <c r="L49" s="19">
        <f>IF(B49&gt;0, (B49/52)-'Rates Table'!N12, 0)</f>
        <v>0</v>
      </c>
      <c r="M49" s="17" t="s">
        <v>18</v>
      </c>
      <c r="N49" s="19">
        <f>IF(B49&gt;0, (B49/52)-'Rates Table'!Q12, 0)</f>
        <v>0</v>
      </c>
      <c r="O49" s="17" t="s">
        <v>18</v>
      </c>
      <c r="P49" s="19">
        <f>IF(B49&gt;0, (B49/52)-'Rates Table'!T12, 0)</f>
        <v>0</v>
      </c>
      <c r="Q49" s="17" t="s">
        <v>18</v>
      </c>
      <c r="R49" s="19">
        <f>IF(B49&gt;0, (B49/52)-'Rates Table'!W12, 0)</f>
        <v>0</v>
      </c>
      <c r="S49" s="17" t="s">
        <v>18</v>
      </c>
      <c r="T49" s="36">
        <f>IF(B49&gt;0, (B49/52)-'Rates Table'!Z12, 0)</f>
        <v>0</v>
      </c>
      <c r="U49" s="13"/>
    </row>
    <row r="50" spans="1:21" ht="16" thickBot="1" x14ac:dyDescent="0.4">
      <c r="A50" s="222"/>
      <c r="B50" s="229"/>
      <c r="C50" s="21" t="s">
        <v>19</v>
      </c>
      <c r="D50" s="30">
        <f>IF(B49&gt;0, B49-'Rates Table'!C12, 0)</f>
        <v>0</v>
      </c>
      <c r="E50" s="21" t="s">
        <v>19</v>
      </c>
      <c r="F50" s="23">
        <f>IF(B49&gt;0, B49-'Rates Table'!F12, 0)</f>
        <v>0</v>
      </c>
      <c r="G50" s="21" t="s">
        <v>19</v>
      </c>
      <c r="H50" s="23">
        <f>IF(B49&gt;0, B49-'Rates Table'!I12, 0)</f>
        <v>0</v>
      </c>
      <c r="I50" s="21" t="s">
        <v>19</v>
      </c>
      <c r="J50" s="24">
        <f>IF(B49&gt;0, B49-'Rates Table'!L12, 0)</f>
        <v>0</v>
      </c>
      <c r="K50" s="21" t="s">
        <v>19</v>
      </c>
      <c r="L50" s="23">
        <f>IF(B49&gt;0, B49-'Rates Table'!O12, 0)</f>
        <v>0</v>
      </c>
      <c r="M50" s="21" t="s">
        <v>19</v>
      </c>
      <c r="N50" s="23">
        <f>IF(B49&gt;0, B49-'Rates Table'!R12, 0)</f>
        <v>0</v>
      </c>
      <c r="O50" s="21" t="s">
        <v>19</v>
      </c>
      <c r="P50" s="23">
        <f>IF(B49&gt;0, B49-'Rates Table'!U12, 0)</f>
        <v>0</v>
      </c>
      <c r="Q50" s="21" t="s">
        <v>19</v>
      </c>
      <c r="R50" s="23">
        <f>IF(B49&gt;0, B49-'Rates Table'!X12, 0)</f>
        <v>0</v>
      </c>
      <c r="S50" s="21" t="s">
        <v>19</v>
      </c>
      <c r="T50" s="37">
        <f>IF(B49&gt;0, B49-'Rates Table'!AA12, 0)</f>
        <v>0</v>
      </c>
      <c r="U50" s="13"/>
    </row>
    <row r="51" spans="1:21" ht="16" thickTop="1" x14ac:dyDescent="0.35">
      <c r="A51" s="225"/>
      <c r="B51" s="227"/>
      <c r="C51" s="25" t="s">
        <v>18</v>
      </c>
      <c r="D51" s="26">
        <f>IF(B51&gt;0, (B51/52)-'Rates Table'!B12, 0)</f>
        <v>0</v>
      </c>
      <c r="E51" s="25" t="s">
        <v>18</v>
      </c>
      <c r="F51" s="19">
        <f>IF(B51&gt;0, (B51/52)-'Rates Table'!E12, 0)</f>
        <v>0</v>
      </c>
      <c r="G51" s="25" t="s">
        <v>18</v>
      </c>
      <c r="H51" s="19">
        <f>IF(B51&gt;0, (B51/52)-'Rates Table'!H12, 0)</f>
        <v>0</v>
      </c>
      <c r="I51" s="25" t="s">
        <v>18</v>
      </c>
      <c r="J51" s="20">
        <f>IF(B51&gt;0, (B51/52)-'Rates Table'!K12, 0)</f>
        <v>0</v>
      </c>
      <c r="K51" s="25" t="s">
        <v>18</v>
      </c>
      <c r="L51" s="19">
        <f>IF(B51&gt;0, (B51/52)-'Rates Table'!N12, 0)</f>
        <v>0</v>
      </c>
      <c r="M51" s="25" t="s">
        <v>18</v>
      </c>
      <c r="N51" s="19">
        <f>IF(B51&gt;0, (B51/52)-'Rates Table'!Q12, 0)</f>
        <v>0</v>
      </c>
      <c r="O51" s="25" t="s">
        <v>18</v>
      </c>
      <c r="P51" s="19">
        <f>IF(B51&gt;0, (B51/52)-'Rates Table'!T12, 0)</f>
        <v>0</v>
      </c>
      <c r="Q51" s="25" t="s">
        <v>18</v>
      </c>
      <c r="R51" s="19">
        <f>IF(B51&gt;0, (B51/52)-'Rates Table'!W12, 0)</f>
        <v>0</v>
      </c>
      <c r="S51" s="25" t="s">
        <v>18</v>
      </c>
      <c r="T51" s="36">
        <f>IF(B51&gt;0, (B51/52)-'Rates Table'!Z12, 0)</f>
        <v>0</v>
      </c>
      <c r="U51" s="13"/>
    </row>
    <row r="52" spans="1:21" ht="16" thickBot="1" x14ac:dyDescent="0.4">
      <c r="A52" s="226"/>
      <c r="B52" s="230"/>
      <c r="C52" s="29" t="s">
        <v>19</v>
      </c>
      <c r="D52" s="30">
        <f>IF(B51&gt;0, B51-'Rates Table'!C12, 0)</f>
        <v>0</v>
      </c>
      <c r="E52" s="29" t="s">
        <v>19</v>
      </c>
      <c r="F52" s="23">
        <f>IF(B51&gt;0, B51-'Rates Table'!F12, 0)</f>
        <v>0</v>
      </c>
      <c r="G52" s="29" t="s">
        <v>19</v>
      </c>
      <c r="H52" s="23">
        <f>IF(B51&gt;0, B51-'Rates Table'!I12, 0)</f>
        <v>0</v>
      </c>
      <c r="I52" s="29" t="s">
        <v>19</v>
      </c>
      <c r="J52" s="24">
        <f>IF(B51&gt;0, B51-'Rates Table'!L12, 0)</f>
        <v>0</v>
      </c>
      <c r="K52" s="29" t="s">
        <v>19</v>
      </c>
      <c r="L52" s="23">
        <f>IF(B51&gt;0, B51-'Rates Table'!O12, 0)</f>
        <v>0</v>
      </c>
      <c r="M52" s="29" t="s">
        <v>19</v>
      </c>
      <c r="N52" s="23">
        <f>IF(B51&gt;0, B51-'Rates Table'!R12, 0)</f>
        <v>0</v>
      </c>
      <c r="O52" s="29" t="s">
        <v>19</v>
      </c>
      <c r="P52" s="23">
        <f>IF(B51&gt;0, B51-'Rates Table'!U12, 0)</f>
        <v>0</v>
      </c>
      <c r="Q52" s="29" t="s">
        <v>19</v>
      </c>
      <c r="R52" s="23">
        <f>IF(B51&gt;0, B51-'Rates Table'!X12, 0)</f>
        <v>0</v>
      </c>
      <c r="S52" s="29" t="s">
        <v>19</v>
      </c>
      <c r="T52" s="37">
        <f>IF(B51&gt;0, B51-'Rates Table'!AA12, 0)</f>
        <v>0</v>
      </c>
      <c r="U52" s="13"/>
    </row>
    <row r="53" spans="1:21" ht="16" thickTop="1" x14ac:dyDescent="0.35">
      <c r="A53" s="221"/>
      <c r="B53" s="223"/>
      <c r="C53" s="17" t="s">
        <v>18</v>
      </c>
      <c r="D53" s="26">
        <f>IF(B53&gt;0, (B53/52)-'Rates Table'!B12, 0)</f>
        <v>0</v>
      </c>
      <c r="E53" s="17" t="s">
        <v>18</v>
      </c>
      <c r="F53" s="19">
        <f>IF(B53&gt;0, (B53/52)-'Rates Table'!E12, 0)</f>
        <v>0</v>
      </c>
      <c r="G53" s="17" t="s">
        <v>18</v>
      </c>
      <c r="H53" s="19">
        <f>IF(B53&gt;0, (B53/52)-'Rates Table'!H12, 0)</f>
        <v>0</v>
      </c>
      <c r="I53" s="17" t="s">
        <v>18</v>
      </c>
      <c r="J53" s="20">
        <f>IF(B53&gt;0, (B53/52)-'Rates Table'!K12, 0)</f>
        <v>0</v>
      </c>
      <c r="K53" s="17" t="s">
        <v>18</v>
      </c>
      <c r="L53" s="19">
        <f>IF(B53&gt;0, (B53/52)-'Rates Table'!N12, 0)</f>
        <v>0</v>
      </c>
      <c r="M53" s="17" t="s">
        <v>18</v>
      </c>
      <c r="N53" s="19">
        <f>IF(B53&gt;0, (B53/52)-'Rates Table'!Q12, 0)</f>
        <v>0</v>
      </c>
      <c r="O53" s="17" t="s">
        <v>18</v>
      </c>
      <c r="P53" s="19">
        <f>IF(B53&gt;0, (B53/52)-'Rates Table'!T12, 0)</f>
        <v>0</v>
      </c>
      <c r="Q53" s="17" t="s">
        <v>18</v>
      </c>
      <c r="R53" s="19">
        <f>IF(B53&gt;0, (B53/52)-'Rates Table'!W12, 0)</f>
        <v>0</v>
      </c>
      <c r="S53" s="17" t="s">
        <v>18</v>
      </c>
      <c r="T53" s="36">
        <f>IF(B53&gt;0, (B53/52)-'Rates Table'!Z12, 0)</f>
        <v>0</v>
      </c>
      <c r="U53" s="13"/>
    </row>
    <row r="54" spans="1:21" ht="16" thickBot="1" x14ac:dyDescent="0.4">
      <c r="A54" s="222"/>
      <c r="B54" s="229"/>
      <c r="C54" s="21" t="s">
        <v>19</v>
      </c>
      <c r="D54" s="30">
        <f>IF(B53&gt;0, B53-'Rates Table'!C12, 0)</f>
        <v>0</v>
      </c>
      <c r="E54" s="21" t="s">
        <v>19</v>
      </c>
      <c r="F54" s="23">
        <f>IF(B53&gt;0, B53-'Rates Table'!F12, 0)</f>
        <v>0</v>
      </c>
      <c r="G54" s="21" t="s">
        <v>19</v>
      </c>
      <c r="H54" s="23">
        <f>IF(B53&gt;0, B53-'Rates Table'!I12, 0)</f>
        <v>0</v>
      </c>
      <c r="I54" s="21" t="s">
        <v>19</v>
      </c>
      <c r="J54" s="24">
        <f>IF(B53&gt;0, B53-'Rates Table'!L12, 0)</f>
        <v>0</v>
      </c>
      <c r="K54" s="21" t="s">
        <v>19</v>
      </c>
      <c r="L54" s="23">
        <f>IF(B53&gt;0, B53-'Rates Table'!O12, 0)</f>
        <v>0</v>
      </c>
      <c r="M54" s="21" t="s">
        <v>19</v>
      </c>
      <c r="N54" s="23">
        <f>IF(B53&gt;0, B53-'Rates Table'!R12, 0)</f>
        <v>0</v>
      </c>
      <c r="O54" s="21" t="s">
        <v>19</v>
      </c>
      <c r="P54" s="23">
        <f>IF(B53&gt;0, B53-'Rates Table'!U12, 0)</f>
        <v>0</v>
      </c>
      <c r="Q54" s="21" t="s">
        <v>19</v>
      </c>
      <c r="R54" s="23">
        <f>IF(B53&gt;0, B53-'Rates Table'!X12, 0)</f>
        <v>0</v>
      </c>
      <c r="S54" s="21" t="s">
        <v>19</v>
      </c>
      <c r="T54" s="37">
        <f>IF(B53&gt;0, B53-'Rates Table'!AA12, 0)</f>
        <v>0</v>
      </c>
      <c r="U54" s="13"/>
    </row>
    <row r="55" spans="1:21" ht="16" thickTop="1" x14ac:dyDescent="0.35">
      <c r="A55" s="225"/>
      <c r="B55" s="227"/>
      <c r="C55" s="25" t="s">
        <v>18</v>
      </c>
      <c r="D55" s="26">
        <f>IF(B55&gt;0, (B55/52)-'Rates Table'!B12, 0)</f>
        <v>0</v>
      </c>
      <c r="E55" s="25" t="s">
        <v>18</v>
      </c>
      <c r="F55" s="19">
        <f>IF(B55&gt;0, (B55/52)-'Rates Table'!E12, 0)</f>
        <v>0</v>
      </c>
      <c r="G55" s="25" t="s">
        <v>18</v>
      </c>
      <c r="H55" s="19">
        <f>IF(B55&gt;0, (B55/52)-'Rates Table'!H12, 0)</f>
        <v>0</v>
      </c>
      <c r="I55" s="25" t="s">
        <v>18</v>
      </c>
      <c r="J55" s="20">
        <f>IF(B55&gt;0, (B55/52)-'Rates Table'!K12, 0)</f>
        <v>0</v>
      </c>
      <c r="K55" s="25" t="s">
        <v>18</v>
      </c>
      <c r="L55" s="19">
        <f>IF(B55&gt;0, (B55/52)-'Rates Table'!N12, 0)</f>
        <v>0</v>
      </c>
      <c r="M55" s="25" t="s">
        <v>18</v>
      </c>
      <c r="N55" s="19">
        <f>IF(B55&gt;0, (B55/52)-'Rates Table'!Q12, 0)</f>
        <v>0</v>
      </c>
      <c r="O55" s="25" t="s">
        <v>18</v>
      </c>
      <c r="P55" s="19">
        <f>IF(B55&gt;0, (B55/52)-'Rates Table'!T12, 0)</f>
        <v>0</v>
      </c>
      <c r="Q55" s="25" t="s">
        <v>18</v>
      </c>
      <c r="R55" s="19">
        <f>IF(B55&gt;0, (B55/52)-'Rates Table'!W12, 0)</f>
        <v>0</v>
      </c>
      <c r="S55" s="25" t="s">
        <v>18</v>
      </c>
      <c r="T55" s="36">
        <f>IF(B55&gt;0, (B55/52)-'Rates Table'!Z12, 0)</f>
        <v>0</v>
      </c>
      <c r="U55" s="13"/>
    </row>
    <row r="56" spans="1:21" ht="16" thickBot="1" x14ac:dyDescent="0.4">
      <c r="A56" s="226"/>
      <c r="B56" s="230"/>
      <c r="C56" s="29" t="s">
        <v>19</v>
      </c>
      <c r="D56" s="30">
        <f>IF(B55&gt;0, B55-'Rates Table'!C12, 0)</f>
        <v>0</v>
      </c>
      <c r="E56" s="29" t="s">
        <v>19</v>
      </c>
      <c r="F56" s="23">
        <f>IF(B55&gt;0, B55-'Rates Table'!F12, 0)</f>
        <v>0</v>
      </c>
      <c r="G56" s="29" t="s">
        <v>19</v>
      </c>
      <c r="H56" s="23">
        <f>IF(B55&gt;0, B55-'Rates Table'!I12, 0)</f>
        <v>0</v>
      </c>
      <c r="I56" s="29" t="s">
        <v>19</v>
      </c>
      <c r="J56" s="24">
        <f>IF(B55&gt;0, B55-'Rates Table'!L12, 0)</f>
        <v>0</v>
      </c>
      <c r="K56" s="29" t="s">
        <v>19</v>
      </c>
      <c r="L56" s="23">
        <f>IF(B55&gt;0, B55-'Rates Table'!O12, 0)</f>
        <v>0</v>
      </c>
      <c r="M56" s="29" t="s">
        <v>19</v>
      </c>
      <c r="N56" s="23">
        <f>IF(B55&gt;0, B55-'Rates Table'!R12, 0)</f>
        <v>0</v>
      </c>
      <c r="O56" s="29" t="s">
        <v>19</v>
      </c>
      <c r="P56" s="23">
        <f>IF(B55&gt;0, B55-'Rates Table'!U12, 0)</f>
        <v>0</v>
      </c>
      <c r="Q56" s="29" t="s">
        <v>19</v>
      </c>
      <c r="R56" s="23">
        <f>IF(B55&gt;0, B55-'Rates Table'!X12, 0)</f>
        <v>0</v>
      </c>
      <c r="S56" s="29" t="s">
        <v>19</v>
      </c>
      <c r="T56" s="37">
        <f>IF(B55&gt;0, B55-'Rates Table'!AA12, 0)</f>
        <v>0</v>
      </c>
      <c r="U56" s="13"/>
    </row>
    <row r="57" spans="1:21" ht="16" thickTop="1" x14ac:dyDescent="0.35">
      <c r="A57" s="221"/>
      <c r="B57" s="223"/>
      <c r="C57" s="17" t="s">
        <v>18</v>
      </c>
      <c r="D57" s="26">
        <f>IF(B57&gt;0, (B57/52)-'Rates Table'!B12, 0)</f>
        <v>0</v>
      </c>
      <c r="E57" s="17" t="s">
        <v>18</v>
      </c>
      <c r="F57" s="19">
        <f>IF(B57&gt;0, (B57/52)-'Rates Table'!E12, 0)</f>
        <v>0</v>
      </c>
      <c r="G57" s="17" t="s">
        <v>18</v>
      </c>
      <c r="H57" s="19">
        <f>IF(B57&gt;0, (B57/52)-'Rates Table'!H12, 0)</f>
        <v>0</v>
      </c>
      <c r="I57" s="17" t="s">
        <v>18</v>
      </c>
      <c r="J57" s="20">
        <f>IF(B57&gt;0, (B57/52)-'Rates Table'!K12, 0)</f>
        <v>0</v>
      </c>
      <c r="K57" s="17" t="s">
        <v>18</v>
      </c>
      <c r="L57" s="19">
        <f>IF(B57&gt;0, (B57/52)-'Rates Table'!N12, 0)</f>
        <v>0</v>
      </c>
      <c r="M57" s="17" t="s">
        <v>18</v>
      </c>
      <c r="N57" s="19">
        <f>IF(B57&gt;0, (B57/52)-'Rates Table'!Q12, 0)</f>
        <v>0</v>
      </c>
      <c r="O57" s="17" t="s">
        <v>18</v>
      </c>
      <c r="P57" s="19">
        <f>IF(B57&gt;0, (B57/52)-'Rates Table'!T12, 0)</f>
        <v>0</v>
      </c>
      <c r="Q57" s="17" t="s">
        <v>18</v>
      </c>
      <c r="R57" s="19">
        <f>IF(B57&gt;0, (B57/52)-'Rates Table'!W12, 0)</f>
        <v>0</v>
      </c>
      <c r="S57" s="17" t="s">
        <v>18</v>
      </c>
      <c r="T57" s="36">
        <f>IF(B57&gt;0, (B57/52)-'Rates Table'!Z12, 0)</f>
        <v>0</v>
      </c>
      <c r="U57" s="13"/>
    </row>
    <row r="58" spans="1:21" ht="16" thickBot="1" x14ac:dyDescent="0.4">
      <c r="A58" s="222"/>
      <c r="B58" s="229"/>
      <c r="C58" s="21" t="s">
        <v>19</v>
      </c>
      <c r="D58" s="30">
        <f>IF(B57&gt;0, B57-'Rates Table'!C12, 0)</f>
        <v>0</v>
      </c>
      <c r="E58" s="21" t="s">
        <v>19</v>
      </c>
      <c r="F58" s="23">
        <f>IF(B57&gt;0, B57-'Rates Table'!F12, 0)</f>
        <v>0</v>
      </c>
      <c r="G58" s="21" t="s">
        <v>19</v>
      </c>
      <c r="H58" s="23">
        <f>IF(B57&gt;0, B57-'Rates Table'!I12, 0)</f>
        <v>0</v>
      </c>
      <c r="I58" s="21" t="s">
        <v>19</v>
      </c>
      <c r="J58" s="24">
        <f>IF(B57&gt;0, B57-'Rates Table'!L12, 0)</f>
        <v>0</v>
      </c>
      <c r="K58" s="21" t="s">
        <v>19</v>
      </c>
      <c r="L58" s="23">
        <f>IF(B57&gt;0, B57-'Rates Table'!O12, 0)</f>
        <v>0</v>
      </c>
      <c r="M58" s="21" t="s">
        <v>19</v>
      </c>
      <c r="N58" s="23">
        <f>IF(B57&gt;0, B57-'Rates Table'!R12, 0)</f>
        <v>0</v>
      </c>
      <c r="O58" s="21" t="s">
        <v>19</v>
      </c>
      <c r="P58" s="23">
        <f>IF(B57&gt;0, B57-'Rates Table'!U12, 0)</f>
        <v>0</v>
      </c>
      <c r="Q58" s="21" t="s">
        <v>19</v>
      </c>
      <c r="R58" s="23">
        <f>IF(B57&gt;0, B57-'Rates Table'!X12, 0)</f>
        <v>0</v>
      </c>
      <c r="S58" s="21" t="s">
        <v>19</v>
      </c>
      <c r="T58" s="37">
        <f>IF(B57&gt;0, B57-'Rates Table'!AA12, 0)</f>
        <v>0</v>
      </c>
      <c r="U58" s="13"/>
    </row>
    <row r="59" spans="1:21" ht="16" thickTop="1" x14ac:dyDescent="0.35">
      <c r="A59" s="225"/>
      <c r="B59" s="227"/>
      <c r="C59" s="25" t="s">
        <v>18</v>
      </c>
      <c r="D59" s="26">
        <f>IF(B59&gt;0, (B59/52)-'Rates Table'!B12, 0)</f>
        <v>0</v>
      </c>
      <c r="E59" s="25" t="s">
        <v>18</v>
      </c>
      <c r="F59" s="19">
        <f>IF(B59&gt;0, (B59/52)-'Rates Table'!E12, 0)</f>
        <v>0</v>
      </c>
      <c r="G59" s="25" t="s">
        <v>18</v>
      </c>
      <c r="H59" s="19">
        <f>IF(B59&gt;0, (B59/52)-'Rates Table'!H12, 0)</f>
        <v>0</v>
      </c>
      <c r="I59" s="25" t="s">
        <v>18</v>
      </c>
      <c r="J59" s="20">
        <f>IF(B59&gt;0, (B59/52)-'Rates Table'!K12, 0)</f>
        <v>0</v>
      </c>
      <c r="K59" s="25" t="s">
        <v>18</v>
      </c>
      <c r="L59" s="19">
        <f>IF(B59&gt;0, (B59/52)-'Rates Table'!N12, 0)</f>
        <v>0</v>
      </c>
      <c r="M59" s="25" t="s">
        <v>18</v>
      </c>
      <c r="N59" s="19">
        <f>IF(B59&gt;0, (B59/52)-'Rates Table'!Q12, 0)</f>
        <v>0</v>
      </c>
      <c r="O59" s="25" t="s">
        <v>18</v>
      </c>
      <c r="P59" s="19">
        <f>IF(B59&gt;0, (B59/52)-'Rates Table'!T12, 0)</f>
        <v>0</v>
      </c>
      <c r="Q59" s="25" t="s">
        <v>18</v>
      </c>
      <c r="R59" s="19">
        <f>IF(B59&gt;0, (B59/52)-'Rates Table'!W12, 0)</f>
        <v>0</v>
      </c>
      <c r="S59" s="25" t="s">
        <v>18</v>
      </c>
      <c r="T59" s="36">
        <f>IF(B59&gt;0, (B59/52)-'Rates Table'!Z12, 0)</f>
        <v>0</v>
      </c>
      <c r="U59" s="13"/>
    </row>
    <row r="60" spans="1:21" ht="16" thickBot="1" x14ac:dyDescent="0.4">
      <c r="A60" s="226"/>
      <c r="B60" s="230"/>
      <c r="C60" s="29" t="s">
        <v>19</v>
      </c>
      <c r="D60" s="30">
        <f>IF(B59&gt;0, B59-'Rates Table'!C12, 0)</f>
        <v>0</v>
      </c>
      <c r="E60" s="29" t="s">
        <v>19</v>
      </c>
      <c r="F60" s="23">
        <f>IF(B59&gt;0, B59-'Rates Table'!F12, 0)</f>
        <v>0</v>
      </c>
      <c r="G60" s="29" t="s">
        <v>19</v>
      </c>
      <c r="H60" s="23">
        <f>IF(B59&gt;0, B59-'Rates Table'!I12, 0)</f>
        <v>0</v>
      </c>
      <c r="I60" s="29" t="s">
        <v>19</v>
      </c>
      <c r="J60" s="24">
        <f>IF(B59&gt;0, B59-'Rates Table'!L12, 0)</f>
        <v>0</v>
      </c>
      <c r="K60" s="29" t="s">
        <v>19</v>
      </c>
      <c r="L60" s="23">
        <f>IF(B59&gt;0, B59-'Rates Table'!O12, 0)</f>
        <v>0</v>
      </c>
      <c r="M60" s="29" t="s">
        <v>19</v>
      </c>
      <c r="N60" s="23">
        <f>IF(B59&gt;0, B59-'Rates Table'!R12, 0)</f>
        <v>0</v>
      </c>
      <c r="O60" s="29" t="s">
        <v>19</v>
      </c>
      <c r="P60" s="23">
        <f>IF(B59&gt;0, B59-'Rates Table'!U12, 0)</f>
        <v>0</v>
      </c>
      <c r="Q60" s="29" t="s">
        <v>19</v>
      </c>
      <c r="R60" s="23">
        <f>IF(B59&gt;0, B59-'Rates Table'!X12, 0)</f>
        <v>0</v>
      </c>
      <c r="S60" s="29" t="s">
        <v>19</v>
      </c>
      <c r="T60" s="37">
        <f>IF(B59&gt;0, B59-'Rates Table'!AA12, 0)</f>
        <v>0</v>
      </c>
      <c r="U60" s="13"/>
    </row>
    <row r="61" spans="1:21" ht="16" thickTop="1" x14ac:dyDescent="0.35">
      <c r="A61" s="221"/>
      <c r="B61" s="223"/>
      <c r="C61" s="17" t="s">
        <v>18</v>
      </c>
      <c r="D61" s="26">
        <f>IF(B61&gt;0, (B61/52)-'Rates Table'!B12, 0)</f>
        <v>0</v>
      </c>
      <c r="E61" s="17" t="s">
        <v>18</v>
      </c>
      <c r="F61" s="19">
        <f>IF(B61&gt;0, (B61/52)-'Rates Table'!E12, 0)</f>
        <v>0</v>
      </c>
      <c r="G61" s="17" t="s">
        <v>18</v>
      </c>
      <c r="H61" s="19">
        <f>IF(B61&gt;0, (B61/52)-'Rates Table'!H12, 0)</f>
        <v>0</v>
      </c>
      <c r="I61" s="17" t="s">
        <v>18</v>
      </c>
      <c r="J61" s="20">
        <f>IF(B61&gt;0, (B61/52)-'Rates Table'!K12, 0)</f>
        <v>0</v>
      </c>
      <c r="K61" s="17" t="s">
        <v>18</v>
      </c>
      <c r="L61" s="19">
        <f>IF(B61&gt;0, (B61/52)-'Rates Table'!N12, 0)</f>
        <v>0</v>
      </c>
      <c r="M61" s="17" t="s">
        <v>18</v>
      </c>
      <c r="N61" s="19">
        <f>IF(B61&gt;0, (B61/52)-'Rates Table'!Q12, 0)</f>
        <v>0</v>
      </c>
      <c r="O61" s="17" t="s">
        <v>18</v>
      </c>
      <c r="P61" s="19">
        <f>IF(B61&gt;0, (B61/52)-'Rates Table'!T12, 0)</f>
        <v>0</v>
      </c>
      <c r="Q61" s="17" t="s">
        <v>18</v>
      </c>
      <c r="R61" s="19">
        <f>IF(B61&gt;0, (B61/52)-'Rates Table'!W12, 0)</f>
        <v>0</v>
      </c>
      <c r="S61" s="17" t="s">
        <v>18</v>
      </c>
      <c r="T61" s="36">
        <f>IF(B61&gt;0, (B61/52)-'Rates Table'!Z12, 0)</f>
        <v>0</v>
      </c>
      <c r="U61" s="13"/>
    </row>
    <row r="62" spans="1:21" ht="16" thickBot="1" x14ac:dyDescent="0.4">
      <c r="A62" s="222"/>
      <c r="B62" s="229"/>
      <c r="C62" s="21" t="s">
        <v>19</v>
      </c>
      <c r="D62" s="30">
        <f>IF(B61&gt;0, B61-'Rates Table'!C12, 0)</f>
        <v>0</v>
      </c>
      <c r="E62" s="21" t="s">
        <v>19</v>
      </c>
      <c r="F62" s="23">
        <f>IF(B61&gt;0, B61-'Rates Table'!F12, 0)</f>
        <v>0</v>
      </c>
      <c r="G62" s="21" t="s">
        <v>19</v>
      </c>
      <c r="H62" s="23">
        <f>IF(B61&gt;0, B61-'Rates Table'!I12, 0)</f>
        <v>0</v>
      </c>
      <c r="I62" s="21" t="s">
        <v>19</v>
      </c>
      <c r="J62" s="24">
        <f>IF(B61&gt;0, B61-'Rates Table'!L12, 0)</f>
        <v>0</v>
      </c>
      <c r="K62" s="21" t="s">
        <v>19</v>
      </c>
      <c r="L62" s="23">
        <f>IF(B61&gt;0, B61-'Rates Table'!O12, 0)</f>
        <v>0</v>
      </c>
      <c r="M62" s="21" t="s">
        <v>19</v>
      </c>
      <c r="N62" s="23">
        <f>IF(B61&gt;0, B61-'Rates Table'!R12, 0)</f>
        <v>0</v>
      </c>
      <c r="O62" s="21" t="s">
        <v>19</v>
      </c>
      <c r="P62" s="23">
        <f>IF(B61&gt;0, B61-'Rates Table'!U12, 0)</f>
        <v>0</v>
      </c>
      <c r="Q62" s="21" t="s">
        <v>19</v>
      </c>
      <c r="R62" s="23">
        <f>IF(B61&gt;0, B61-'Rates Table'!X12, 0)</f>
        <v>0</v>
      </c>
      <c r="S62" s="21" t="s">
        <v>19</v>
      </c>
      <c r="T62" s="37">
        <f>IF(B61&gt;0, B61-'Rates Table'!AA12, 0)</f>
        <v>0</v>
      </c>
      <c r="U62" s="13"/>
    </row>
    <row r="63" spans="1:21" ht="16" thickTop="1" x14ac:dyDescent="0.35">
      <c r="A63" s="225"/>
      <c r="B63" s="227"/>
      <c r="C63" s="25" t="s">
        <v>18</v>
      </c>
      <c r="D63" s="26">
        <f>IF(B63&gt;0, (B63/52)-'Rates Table'!B12, 0)</f>
        <v>0</v>
      </c>
      <c r="E63" s="25" t="s">
        <v>18</v>
      </c>
      <c r="F63" s="19">
        <f>IF(B63&gt;0, (B63/52)-'Rates Table'!E12, 0)</f>
        <v>0</v>
      </c>
      <c r="G63" s="25" t="s">
        <v>18</v>
      </c>
      <c r="H63" s="19">
        <f>IF(B63&gt;0, (B63/52)-'Rates Table'!H12, 0)</f>
        <v>0</v>
      </c>
      <c r="I63" s="25" t="s">
        <v>18</v>
      </c>
      <c r="J63" s="20">
        <f>IF(B63&gt;0, (B63/52)-'Rates Table'!K12, 0)</f>
        <v>0</v>
      </c>
      <c r="K63" s="25" t="s">
        <v>18</v>
      </c>
      <c r="L63" s="19">
        <f>IF(B63&gt;0, (B63/52)-'Rates Table'!N12, 0)</f>
        <v>0</v>
      </c>
      <c r="M63" s="25" t="s">
        <v>18</v>
      </c>
      <c r="N63" s="19">
        <f>IF(B63&gt;0, (B63/52)-'Rates Table'!Q12, 0)</f>
        <v>0</v>
      </c>
      <c r="O63" s="25" t="s">
        <v>18</v>
      </c>
      <c r="P63" s="19">
        <f>IF(B63&gt;0, (B63/52)-'Rates Table'!T12, 0)</f>
        <v>0</v>
      </c>
      <c r="Q63" s="25" t="s">
        <v>18</v>
      </c>
      <c r="R63" s="19">
        <f>IF(B63&gt;0, (B63/52)-'Rates Table'!W12, 0)</f>
        <v>0</v>
      </c>
      <c r="S63" s="25" t="s">
        <v>18</v>
      </c>
      <c r="T63" s="36">
        <f>IF(B63&gt;0, (B63/52)-'Rates Table'!Z12, 0)</f>
        <v>0</v>
      </c>
      <c r="U63" s="13"/>
    </row>
    <row r="64" spans="1:21" ht="16" thickBot="1" x14ac:dyDescent="0.4">
      <c r="A64" s="226"/>
      <c r="B64" s="230"/>
      <c r="C64" s="29" t="s">
        <v>19</v>
      </c>
      <c r="D64" s="30">
        <f>IF(B63&gt;0, B63-'Rates Table'!C12, 0)</f>
        <v>0</v>
      </c>
      <c r="E64" s="29" t="s">
        <v>19</v>
      </c>
      <c r="F64" s="23">
        <f>IF(B63&gt;0, B63-'Rates Table'!F12, 0)</f>
        <v>0</v>
      </c>
      <c r="G64" s="29" t="s">
        <v>19</v>
      </c>
      <c r="H64" s="23">
        <f>IF(B63&gt;0, B63-'Rates Table'!I12, 0)</f>
        <v>0</v>
      </c>
      <c r="I64" s="29" t="s">
        <v>19</v>
      </c>
      <c r="J64" s="24">
        <f>IF(B63&gt;0, B63-'Rates Table'!L12, 0)</f>
        <v>0</v>
      </c>
      <c r="K64" s="29" t="s">
        <v>19</v>
      </c>
      <c r="L64" s="23">
        <f>IF(B63&gt;0, B63-'Rates Table'!O12, 0)</f>
        <v>0</v>
      </c>
      <c r="M64" s="29" t="s">
        <v>19</v>
      </c>
      <c r="N64" s="23">
        <f>IF(B63&gt;0, B63-'Rates Table'!R12, 0)</f>
        <v>0</v>
      </c>
      <c r="O64" s="29" t="s">
        <v>19</v>
      </c>
      <c r="P64" s="23">
        <f>IF(B63&gt;0, B63-'Rates Table'!U12, 0)</f>
        <v>0</v>
      </c>
      <c r="Q64" s="29" t="s">
        <v>19</v>
      </c>
      <c r="R64" s="23">
        <f>IF(B63&gt;0, B63-'Rates Table'!X12, 0)</f>
        <v>0</v>
      </c>
      <c r="S64" s="29" t="s">
        <v>19</v>
      </c>
      <c r="T64" s="37">
        <f>IF(B63&gt;0, B63-'Rates Table'!AA12, 0)</f>
        <v>0</v>
      </c>
      <c r="U64" s="13"/>
    </row>
    <row r="65" spans="1:21" ht="16" thickTop="1" x14ac:dyDescent="0.35">
      <c r="A65" s="221"/>
      <c r="B65" s="223"/>
      <c r="C65" s="17" t="s">
        <v>18</v>
      </c>
      <c r="D65" s="26">
        <f>IF(B65&gt;0, (B65/52)-'Rates Table'!B12, 0)</f>
        <v>0</v>
      </c>
      <c r="E65" s="17" t="s">
        <v>18</v>
      </c>
      <c r="F65" s="19">
        <f>IF(B65&gt;0, (B65/52)-'Rates Table'!E12, 0)</f>
        <v>0</v>
      </c>
      <c r="G65" s="17" t="s">
        <v>18</v>
      </c>
      <c r="H65" s="19">
        <f>IF(B65&gt;0, (B65/52)-'Rates Table'!H12, 0)</f>
        <v>0</v>
      </c>
      <c r="I65" s="17" t="s">
        <v>18</v>
      </c>
      <c r="J65" s="20">
        <f>IF(B65&gt;0, (B65/52)-'Rates Table'!K12, 0)</f>
        <v>0</v>
      </c>
      <c r="K65" s="17" t="s">
        <v>18</v>
      </c>
      <c r="L65" s="19">
        <f>IF(B65&gt;0, (B65/52)-'Rates Table'!N12, 0)</f>
        <v>0</v>
      </c>
      <c r="M65" s="17" t="s">
        <v>18</v>
      </c>
      <c r="N65" s="19">
        <f>IF(B65&gt;0, (B65/52)-'Rates Table'!Q12, 0)</f>
        <v>0</v>
      </c>
      <c r="O65" s="17" t="s">
        <v>18</v>
      </c>
      <c r="P65" s="19">
        <f>IF(B65&gt;0, (B65/52)-'Rates Table'!T12, 0)</f>
        <v>0</v>
      </c>
      <c r="Q65" s="17" t="s">
        <v>18</v>
      </c>
      <c r="R65" s="19">
        <f>IF(B65&gt;0, (B65/52)-'Rates Table'!W12, 0)</f>
        <v>0</v>
      </c>
      <c r="S65" s="17" t="s">
        <v>18</v>
      </c>
      <c r="T65" s="36">
        <f>IF(B65&gt;0, (B65/52)-'Rates Table'!Z12, 0)</f>
        <v>0</v>
      </c>
      <c r="U65" s="13"/>
    </row>
    <row r="66" spans="1:21" ht="16" thickBot="1" x14ac:dyDescent="0.4">
      <c r="A66" s="222"/>
      <c r="B66" s="229"/>
      <c r="C66" s="21" t="s">
        <v>19</v>
      </c>
      <c r="D66" s="30">
        <f>IF(B65&gt;0, B65-'Rates Table'!C12, 0)</f>
        <v>0</v>
      </c>
      <c r="E66" s="21" t="s">
        <v>19</v>
      </c>
      <c r="F66" s="23">
        <f>IF(B65&gt;0, B65-'Rates Table'!F12, 0)</f>
        <v>0</v>
      </c>
      <c r="G66" s="21" t="s">
        <v>19</v>
      </c>
      <c r="H66" s="23">
        <f>IF(B65&gt;0, B65-'Rates Table'!I12, 0)</f>
        <v>0</v>
      </c>
      <c r="I66" s="21" t="s">
        <v>19</v>
      </c>
      <c r="J66" s="24">
        <f>IF(B65&gt;0, B65-'Rates Table'!L12, 0)</f>
        <v>0</v>
      </c>
      <c r="K66" s="21" t="s">
        <v>19</v>
      </c>
      <c r="L66" s="23">
        <f>IF(B65&gt;0, B65-'Rates Table'!O12, 0)</f>
        <v>0</v>
      </c>
      <c r="M66" s="21" t="s">
        <v>19</v>
      </c>
      <c r="N66" s="23">
        <f>IF(B65&gt;0, B65-'Rates Table'!R12, 0)</f>
        <v>0</v>
      </c>
      <c r="O66" s="21" t="s">
        <v>19</v>
      </c>
      <c r="P66" s="23">
        <f>IF(B65&gt;0, B65-'Rates Table'!U12, 0)</f>
        <v>0</v>
      </c>
      <c r="Q66" s="21" t="s">
        <v>19</v>
      </c>
      <c r="R66" s="23">
        <f>IF(B65&gt;0, B65-'Rates Table'!X12, 0)</f>
        <v>0</v>
      </c>
      <c r="S66" s="21" t="s">
        <v>19</v>
      </c>
      <c r="T66" s="37">
        <f>IF(B65&gt;0, B65-'Rates Table'!AA12, 0)</f>
        <v>0</v>
      </c>
      <c r="U66" s="13"/>
    </row>
    <row r="67" spans="1:21" ht="16" thickTop="1" x14ac:dyDescent="0.35">
      <c r="A67" s="225"/>
      <c r="B67" s="227"/>
      <c r="C67" s="25" t="s">
        <v>18</v>
      </c>
      <c r="D67" s="26">
        <f>IF(B67&gt;0, (B67/52)-'Rates Table'!B12, 0)</f>
        <v>0</v>
      </c>
      <c r="E67" s="25" t="s">
        <v>18</v>
      </c>
      <c r="F67" s="19">
        <f>IF(B67&gt;0, (B67/52)-'Rates Table'!E12, 0)</f>
        <v>0</v>
      </c>
      <c r="G67" s="25" t="s">
        <v>18</v>
      </c>
      <c r="H67" s="19">
        <f>IF(B67&gt;0, (B67/52)-'Rates Table'!H12, 0)</f>
        <v>0</v>
      </c>
      <c r="I67" s="25" t="s">
        <v>18</v>
      </c>
      <c r="J67" s="20">
        <f>IF(B67&gt;0, (B67/52)-'Rates Table'!K12, 0)</f>
        <v>0</v>
      </c>
      <c r="K67" s="25" t="s">
        <v>18</v>
      </c>
      <c r="L67" s="19">
        <f>IF(B67&gt;0, (B67/52)-'Rates Table'!N12, 0)</f>
        <v>0</v>
      </c>
      <c r="M67" s="25" t="s">
        <v>18</v>
      </c>
      <c r="N67" s="19">
        <f>IF(B67&gt;0, (B67/52)-'Rates Table'!Q12, 0)</f>
        <v>0</v>
      </c>
      <c r="O67" s="25" t="s">
        <v>18</v>
      </c>
      <c r="P67" s="19">
        <f>IF(B67&gt;0, (B67/52)-'Rates Table'!T12, 0)</f>
        <v>0</v>
      </c>
      <c r="Q67" s="25" t="s">
        <v>18</v>
      </c>
      <c r="R67" s="19">
        <f>IF(B67&gt;0, (B67/52)-'Rates Table'!W12, 0)</f>
        <v>0</v>
      </c>
      <c r="S67" s="25" t="s">
        <v>18</v>
      </c>
      <c r="T67" s="36">
        <f>IF(B67&gt;0, (B67/52)-'Rates Table'!Z12, 0)</f>
        <v>0</v>
      </c>
      <c r="U67" s="13"/>
    </row>
    <row r="68" spans="1:21" ht="16" thickBot="1" x14ac:dyDescent="0.4">
      <c r="A68" s="226"/>
      <c r="B68" s="228"/>
      <c r="C68" s="9" t="s">
        <v>19</v>
      </c>
      <c r="D68" s="33">
        <f>IF(B67&gt;0, B67-'Rates Table'!C12, 0)</f>
        <v>0</v>
      </c>
      <c r="E68" s="9" t="s">
        <v>19</v>
      </c>
      <c r="F68" s="46">
        <f>IF(B67&gt;0, B67-'Rates Table'!F12, 0)</f>
        <v>0</v>
      </c>
      <c r="G68" s="9" t="s">
        <v>19</v>
      </c>
      <c r="H68" s="46">
        <f>IF(B67&gt;0, B67-'Rates Table'!I12, 0)</f>
        <v>0</v>
      </c>
      <c r="I68" s="9" t="s">
        <v>19</v>
      </c>
      <c r="J68" s="47">
        <f>IF(B67&gt;0, B67-'Rates Table'!L12, 0)</f>
        <v>0</v>
      </c>
      <c r="K68" s="9" t="s">
        <v>19</v>
      </c>
      <c r="L68" s="46">
        <f>IF(B67&gt;0, B67-'Rates Table'!O12, 0)</f>
        <v>0</v>
      </c>
      <c r="M68" s="9" t="s">
        <v>19</v>
      </c>
      <c r="N68" s="46">
        <f>IF(B67&gt;0, B67-'Rates Table'!R12, 0)</f>
        <v>0</v>
      </c>
      <c r="O68" s="9" t="s">
        <v>19</v>
      </c>
      <c r="P68" s="46">
        <f>IF(B67&gt;0, B67-'Rates Table'!U12, 0)</f>
        <v>0</v>
      </c>
      <c r="Q68" s="9" t="s">
        <v>19</v>
      </c>
      <c r="R68" s="46">
        <f>IF(B67&gt;0, B67-'Rates Table'!X12, 0)</f>
        <v>0</v>
      </c>
      <c r="S68" s="9" t="s">
        <v>19</v>
      </c>
      <c r="T68" s="48">
        <f>IF(B67&gt;0, B67-'Rates Table'!AA12, 0)</f>
        <v>0</v>
      </c>
      <c r="U68" s="13"/>
    </row>
    <row r="69" spans="1:21" ht="16" thickTop="1" x14ac:dyDescent="0.35">
      <c r="A69" s="221"/>
      <c r="B69" s="223"/>
      <c r="C69" s="17" t="s">
        <v>18</v>
      </c>
      <c r="D69" s="26">
        <f>IF(B69&gt;0, (B69/52)-'Rates Table'!B12, 0)</f>
        <v>0</v>
      </c>
      <c r="E69" s="25" t="s">
        <v>18</v>
      </c>
      <c r="F69" s="19">
        <f>IF(B69&gt;0, (B69/52)-'Rates Table'!E12, 0)</f>
        <v>0</v>
      </c>
      <c r="G69" s="25" t="s">
        <v>18</v>
      </c>
      <c r="H69" s="19">
        <f>IF(B69&gt;0, (B69/52)-'Rates Table'!H12, 0)</f>
        <v>0</v>
      </c>
      <c r="I69" s="25" t="s">
        <v>18</v>
      </c>
      <c r="J69" s="20">
        <f>IF(B69&gt;0, (B69/52)-'Rates Table'!K12, 0)</f>
        <v>0</v>
      </c>
      <c r="K69" s="25" t="s">
        <v>18</v>
      </c>
      <c r="L69" s="19">
        <f>IF(B69&gt;0, (B69/52)-'Rates Table'!N12, 0)</f>
        <v>0</v>
      </c>
      <c r="M69" s="25" t="s">
        <v>18</v>
      </c>
      <c r="N69" s="19">
        <f>IF(B69&gt;0, (B69/52)-'Rates Table'!Q12, 0)</f>
        <v>0</v>
      </c>
      <c r="O69" s="25" t="s">
        <v>18</v>
      </c>
      <c r="P69" s="19">
        <f>IF(B69&gt;0, (B69/52)-'Rates Table'!T12, 0)</f>
        <v>0</v>
      </c>
      <c r="Q69" s="25" t="s">
        <v>18</v>
      </c>
      <c r="R69" s="19">
        <f>IF(B69&gt;0, (B69/52)-'Rates Table'!W12, 0)</f>
        <v>0</v>
      </c>
      <c r="S69" s="25" t="s">
        <v>18</v>
      </c>
      <c r="T69" s="36">
        <f>IF(B69&gt;0, (B69/52)-'Rates Table'!Z12, 0)</f>
        <v>0</v>
      </c>
      <c r="U69" s="13"/>
    </row>
    <row r="70" spans="1:21" ht="16" thickBot="1" x14ac:dyDescent="0.4">
      <c r="A70" s="222"/>
      <c r="B70" s="224"/>
      <c r="C70" s="111" t="s">
        <v>19</v>
      </c>
      <c r="D70" s="33">
        <f>IF(B69&gt;0, B69-'Rates Table'!C12, 0)</f>
        <v>0</v>
      </c>
      <c r="E70" s="9" t="s">
        <v>19</v>
      </c>
      <c r="F70" s="46">
        <f>IF(B69&gt;0, B69-'Rates Table'!F12, 0)</f>
        <v>0</v>
      </c>
      <c r="G70" s="9" t="s">
        <v>19</v>
      </c>
      <c r="H70" s="46">
        <f>IF(B69&gt;0, B69-'Rates Table'!I12, 0)</f>
        <v>0</v>
      </c>
      <c r="I70" s="9" t="s">
        <v>19</v>
      </c>
      <c r="J70" s="47">
        <f>IF(B69&gt;0, B69-'Rates Table'!L12, 0)</f>
        <v>0</v>
      </c>
      <c r="K70" s="9" t="s">
        <v>19</v>
      </c>
      <c r="L70" s="46">
        <f>IF(B69&gt;0, B69-'Rates Table'!O12, 0)</f>
        <v>0</v>
      </c>
      <c r="M70" s="9" t="s">
        <v>19</v>
      </c>
      <c r="N70" s="46">
        <f>IF(B69&gt;0, B69-'Rates Table'!R12, 0)</f>
        <v>0</v>
      </c>
      <c r="O70" s="9" t="s">
        <v>19</v>
      </c>
      <c r="P70" s="46">
        <f>IF(B69&gt;0, B69-'Rates Table'!U12, 0)</f>
        <v>0</v>
      </c>
      <c r="Q70" s="9" t="s">
        <v>19</v>
      </c>
      <c r="R70" s="46">
        <f>IF(B69&gt;0, B69-'Rates Table'!X12, 0)</f>
        <v>0</v>
      </c>
      <c r="S70" s="9" t="s">
        <v>19</v>
      </c>
      <c r="T70" s="48">
        <f>IF(B69&gt;0, B69-'Rates Table'!AA12, 0)</f>
        <v>0</v>
      </c>
      <c r="U70" s="13"/>
    </row>
    <row r="71" spans="1:21" ht="16" thickTop="1" x14ac:dyDescent="0.35">
      <c r="A71" s="225"/>
      <c r="B71" s="227"/>
      <c r="C71" s="25" t="s">
        <v>18</v>
      </c>
      <c r="D71" s="26">
        <f>IF(B71&gt;0, (B71/52)-'Rates Table'!B12, 0)</f>
        <v>0</v>
      </c>
      <c r="E71" s="25" t="s">
        <v>18</v>
      </c>
      <c r="F71" s="19">
        <f>IF(B71&gt;0, (B71/52)-'Rates Table'!E12, 0)</f>
        <v>0</v>
      </c>
      <c r="G71" s="25" t="s">
        <v>18</v>
      </c>
      <c r="H71" s="19">
        <f>IF(B71&gt;0, (B71/52)-'Rates Table'!H12, 0)</f>
        <v>0</v>
      </c>
      <c r="I71" s="25" t="s">
        <v>18</v>
      </c>
      <c r="J71" s="20">
        <f>IF(B71&gt;0, (B71/52)-'Rates Table'!K12, 0)</f>
        <v>0</v>
      </c>
      <c r="K71" s="25" t="s">
        <v>18</v>
      </c>
      <c r="L71" s="19">
        <f>IF(B71&gt;0, (B71/52)-'Rates Table'!N12, 0)</f>
        <v>0</v>
      </c>
      <c r="M71" s="25" t="s">
        <v>18</v>
      </c>
      <c r="N71" s="19">
        <f>IF(B71&gt;0, (B71/52)-'Rates Table'!Q12, 0)</f>
        <v>0</v>
      </c>
      <c r="O71" s="25" t="s">
        <v>18</v>
      </c>
      <c r="P71" s="19">
        <f>IF(B71&gt;0, (B71/52)-'Rates Table'!T12, 0)</f>
        <v>0</v>
      </c>
      <c r="Q71" s="25" t="s">
        <v>18</v>
      </c>
      <c r="R71" s="19">
        <f>IF(B71&gt;0, (B71/52)-'Rates Table'!W12, 0)</f>
        <v>0</v>
      </c>
      <c r="S71" s="25" t="s">
        <v>18</v>
      </c>
      <c r="T71" s="36">
        <f>IF(B71&gt;0, (B71/52)-'Rates Table'!Z12, 0)</f>
        <v>0</v>
      </c>
      <c r="U71" s="13"/>
    </row>
    <row r="72" spans="1:21" ht="16" thickBot="1" x14ac:dyDescent="0.4">
      <c r="A72" s="226"/>
      <c r="B72" s="228"/>
      <c r="C72" s="9" t="s">
        <v>19</v>
      </c>
      <c r="D72" s="33">
        <f>IF(B71&gt;0, B71-'Rates Table'!C12, 0)</f>
        <v>0</v>
      </c>
      <c r="E72" s="9" t="s">
        <v>19</v>
      </c>
      <c r="F72" s="46">
        <f>IF(B71&gt;0, B71-'Rates Table'!F12, 0)</f>
        <v>0</v>
      </c>
      <c r="G72" s="9" t="s">
        <v>19</v>
      </c>
      <c r="H72" s="46">
        <f>IF(B71&gt;0, B71-'Rates Table'!I12, 0)</f>
        <v>0</v>
      </c>
      <c r="I72" s="9" t="s">
        <v>19</v>
      </c>
      <c r="J72" s="47">
        <f>IF(B71&gt;0, B71-'Rates Table'!L12, 0)</f>
        <v>0</v>
      </c>
      <c r="K72" s="9" t="s">
        <v>19</v>
      </c>
      <c r="L72" s="46">
        <f>IF(B71&gt;0, B71-'Rates Table'!O12, 0)</f>
        <v>0</v>
      </c>
      <c r="M72" s="9" t="s">
        <v>19</v>
      </c>
      <c r="N72" s="46">
        <f>IF(B71&gt;0, B71-'Rates Table'!R12, 0)</f>
        <v>0</v>
      </c>
      <c r="O72" s="9" t="s">
        <v>19</v>
      </c>
      <c r="P72" s="46">
        <f>IF(B71&gt;0, B71-'Rates Table'!U12, 0)</f>
        <v>0</v>
      </c>
      <c r="Q72" s="9" t="s">
        <v>19</v>
      </c>
      <c r="R72" s="46">
        <f>IF(B71&gt;0, B71-'Rates Table'!X12, 0)</f>
        <v>0</v>
      </c>
      <c r="S72" s="9" t="s">
        <v>19</v>
      </c>
      <c r="T72" s="48">
        <f>IF(B71&gt;0, B71-'Rates Table'!AA12, 0)</f>
        <v>0</v>
      </c>
      <c r="U72" s="13"/>
    </row>
    <row r="73" spans="1:21" ht="16" thickTop="1" x14ac:dyDescent="0.35">
      <c r="A73" s="221"/>
      <c r="B73" s="223"/>
      <c r="C73" s="17" t="s">
        <v>18</v>
      </c>
      <c r="D73" s="26">
        <f>IF(B73&gt;0, (B73/52)-'Rates Table'!B12, 0)</f>
        <v>0</v>
      </c>
      <c r="E73" s="25" t="s">
        <v>18</v>
      </c>
      <c r="F73" s="19">
        <f>IF(B73&gt;0, (B73/52)-'Rates Table'!E12, 0)</f>
        <v>0</v>
      </c>
      <c r="G73" s="25" t="s">
        <v>18</v>
      </c>
      <c r="H73" s="19">
        <f>IF(B73&gt;0, (B73/52)-'Rates Table'!H12, 0)</f>
        <v>0</v>
      </c>
      <c r="I73" s="25" t="s">
        <v>18</v>
      </c>
      <c r="J73" s="20">
        <f>IF(B73&gt;0, (B73/52)-'Rates Table'!K12, 0)</f>
        <v>0</v>
      </c>
      <c r="K73" s="25" t="s">
        <v>18</v>
      </c>
      <c r="L73" s="19">
        <f>IF(B73&gt;0, (B73/52)-'Rates Table'!N12, 0)</f>
        <v>0</v>
      </c>
      <c r="M73" s="25" t="s">
        <v>18</v>
      </c>
      <c r="N73" s="19">
        <f>IF(B73&gt;0, (B73/52)-'Rates Table'!Q12, 0)</f>
        <v>0</v>
      </c>
      <c r="O73" s="25" t="s">
        <v>18</v>
      </c>
      <c r="P73" s="19">
        <f>IF(B73&gt;0, (B73/52)-'Rates Table'!T12, 0)</f>
        <v>0</v>
      </c>
      <c r="Q73" s="25" t="s">
        <v>18</v>
      </c>
      <c r="R73" s="19">
        <f>IF(B73&gt;0, (B73/52)-'Rates Table'!W12, 0)</f>
        <v>0</v>
      </c>
      <c r="S73" s="25" t="s">
        <v>18</v>
      </c>
      <c r="T73" s="36">
        <f>IF(B73&gt;0, (B73/52)-'Rates Table'!Z12, 0)</f>
        <v>0</v>
      </c>
      <c r="U73" s="13"/>
    </row>
    <row r="74" spans="1:21" ht="16" thickBot="1" x14ac:dyDescent="0.4">
      <c r="A74" s="222"/>
      <c r="B74" s="224"/>
      <c r="C74" s="111" t="s">
        <v>19</v>
      </c>
      <c r="D74" s="33">
        <f>IF(B73&gt;0, B73-'Rates Table'!C12, 0)</f>
        <v>0</v>
      </c>
      <c r="E74" s="9" t="s">
        <v>19</v>
      </c>
      <c r="F74" s="46">
        <f>IF(B73&gt;0, B73-'Rates Table'!F12, 0)</f>
        <v>0</v>
      </c>
      <c r="G74" s="9" t="s">
        <v>19</v>
      </c>
      <c r="H74" s="46">
        <f>IF(B73&gt;0, B73-'Rates Table'!I12, 0)</f>
        <v>0</v>
      </c>
      <c r="I74" s="9" t="s">
        <v>19</v>
      </c>
      <c r="J74" s="47">
        <f>IF(B73&gt;0, B73-'Rates Table'!L12, 0)</f>
        <v>0</v>
      </c>
      <c r="K74" s="9" t="s">
        <v>19</v>
      </c>
      <c r="L74" s="46">
        <f>IF(B73&gt;0, B73-'Rates Table'!O12, 0)</f>
        <v>0</v>
      </c>
      <c r="M74" s="9" t="s">
        <v>19</v>
      </c>
      <c r="N74" s="46">
        <f>IF(B73&gt;0, B73-'Rates Table'!R12, 0)</f>
        <v>0</v>
      </c>
      <c r="O74" s="9" t="s">
        <v>19</v>
      </c>
      <c r="P74" s="46">
        <f>IF(B73&gt;0, B73-'Rates Table'!U12, 0)</f>
        <v>0</v>
      </c>
      <c r="Q74" s="9" t="s">
        <v>19</v>
      </c>
      <c r="R74" s="46">
        <f>IF(B73&gt;0, B73-'Rates Table'!X12, 0)</f>
        <v>0</v>
      </c>
      <c r="S74" s="9" t="s">
        <v>19</v>
      </c>
      <c r="T74" s="48">
        <f>IF(B73&gt;0, B73-'Rates Table'!AA12, 0)</f>
        <v>0</v>
      </c>
      <c r="U74" s="13"/>
    </row>
    <row r="75" spans="1:21" ht="16" thickTop="1" x14ac:dyDescent="0.35">
      <c r="A75" s="225"/>
      <c r="B75" s="227"/>
      <c r="C75" s="25" t="s">
        <v>18</v>
      </c>
      <c r="D75" s="26">
        <f>IF(B75&gt;0, (B75/52)-'Rates Table'!B12, 0)</f>
        <v>0</v>
      </c>
      <c r="E75" s="25" t="s">
        <v>18</v>
      </c>
      <c r="F75" s="19">
        <f>IF(B75&gt;0, (B75/52)-'Rates Table'!E12, 0)</f>
        <v>0</v>
      </c>
      <c r="G75" s="25" t="s">
        <v>18</v>
      </c>
      <c r="H75" s="19">
        <f>IF(B75&gt;0, (B75/52)-'Rates Table'!H12, 0)</f>
        <v>0</v>
      </c>
      <c r="I75" s="25" t="s">
        <v>18</v>
      </c>
      <c r="J75" s="20">
        <f>IF(B75&gt;0, (B75/52)-'Rates Table'!K12, 0)</f>
        <v>0</v>
      </c>
      <c r="K75" s="25" t="s">
        <v>18</v>
      </c>
      <c r="L75" s="19">
        <f>IF(B75&gt;0, (B75/52)-'Rates Table'!N12, 0)</f>
        <v>0</v>
      </c>
      <c r="M75" s="25" t="s">
        <v>18</v>
      </c>
      <c r="N75" s="19">
        <f>IF(B75&gt;0, (B75/52)-'Rates Table'!Q12, 0)</f>
        <v>0</v>
      </c>
      <c r="O75" s="25" t="s">
        <v>18</v>
      </c>
      <c r="P75" s="19">
        <f>IF(B75&gt;0, (B75/52)-'Rates Table'!T12, 0)</f>
        <v>0</v>
      </c>
      <c r="Q75" s="25" t="s">
        <v>18</v>
      </c>
      <c r="R75" s="19">
        <f>IF(B75&gt;0, (B75/52)-'Rates Table'!W12, 0)</f>
        <v>0</v>
      </c>
      <c r="S75" s="25" t="s">
        <v>18</v>
      </c>
      <c r="T75" s="36">
        <f>IF(B75&gt;0, (B75/52)-'Rates Table'!Z12, 0)</f>
        <v>0</v>
      </c>
      <c r="U75" s="13"/>
    </row>
    <row r="76" spans="1:21" ht="16" thickBot="1" x14ac:dyDescent="0.4">
      <c r="A76" s="226"/>
      <c r="B76" s="228"/>
      <c r="C76" s="9" t="s">
        <v>19</v>
      </c>
      <c r="D76" s="33">
        <f>IF(B75&gt;0, B75-'Rates Table'!C12, 0)</f>
        <v>0</v>
      </c>
      <c r="E76" s="9" t="s">
        <v>19</v>
      </c>
      <c r="F76" s="46">
        <f>IF(B75&gt;0, B75-'Rates Table'!F12, 0)</f>
        <v>0</v>
      </c>
      <c r="G76" s="9" t="s">
        <v>19</v>
      </c>
      <c r="H76" s="46">
        <f>IF(B75&gt;0, B75-'Rates Table'!I12, 0)</f>
        <v>0</v>
      </c>
      <c r="I76" s="9" t="s">
        <v>19</v>
      </c>
      <c r="J76" s="47">
        <f>IF(B75&gt;0, B75-'Rates Table'!L12, 0)</f>
        <v>0</v>
      </c>
      <c r="K76" s="9" t="s">
        <v>19</v>
      </c>
      <c r="L76" s="46">
        <f>IF(B75&gt;0, B75-'Rates Table'!O12, 0)</f>
        <v>0</v>
      </c>
      <c r="M76" s="9" t="s">
        <v>19</v>
      </c>
      <c r="N76" s="46">
        <f>IF(B75&gt;0, B75-'Rates Table'!R12, 0)</f>
        <v>0</v>
      </c>
      <c r="O76" s="9" t="s">
        <v>19</v>
      </c>
      <c r="P76" s="46">
        <f>IF(B75&gt;0, B75-'Rates Table'!U12, 0)</f>
        <v>0</v>
      </c>
      <c r="Q76" s="9" t="s">
        <v>19</v>
      </c>
      <c r="R76" s="46">
        <f>IF(B75&gt;0, B75-'Rates Table'!X12, 0)</f>
        <v>0</v>
      </c>
      <c r="S76" s="9" t="s">
        <v>19</v>
      </c>
      <c r="T76" s="48">
        <f>IF(B75&gt;0, B75-'Rates Table'!AA12, 0)</f>
        <v>0</v>
      </c>
      <c r="U76" s="13"/>
    </row>
    <row r="77" spans="1:21" ht="16" thickTop="1" x14ac:dyDescent="0.35">
      <c r="A77" s="221"/>
      <c r="B77" s="223"/>
      <c r="C77" s="17" t="s">
        <v>18</v>
      </c>
      <c r="D77" s="26">
        <f>IF(B77&gt;0, (B77/52)-'Rates Table'!B12, 0)</f>
        <v>0</v>
      </c>
      <c r="E77" s="25" t="s">
        <v>18</v>
      </c>
      <c r="F77" s="19">
        <f>IF(B77&gt;0, (B77/52)-'Rates Table'!E12, 0)</f>
        <v>0</v>
      </c>
      <c r="G77" s="25" t="s">
        <v>18</v>
      </c>
      <c r="H77" s="19">
        <f>IF(B77&gt;0, (B77/52)-'Rates Table'!H12, 0)</f>
        <v>0</v>
      </c>
      <c r="I77" s="25" t="s">
        <v>18</v>
      </c>
      <c r="J77" s="20">
        <f>IF(B77&gt;0, (B77/52)-'Rates Table'!K12, 0)</f>
        <v>0</v>
      </c>
      <c r="K77" s="25" t="s">
        <v>18</v>
      </c>
      <c r="L77" s="19">
        <f>IF(B77&gt;0, (B77/52)-'Rates Table'!N12, 0)</f>
        <v>0</v>
      </c>
      <c r="M77" s="25" t="s">
        <v>18</v>
      </c>
      <c r="N77" s="19">
        <f>IF(B77&gt;0, (B77/52)-'Rates Table'!Q12, 0)</f>
        <v>0</v>
      </c>
      <c r="O77" s="25" t="s">
        <v>18</v>
      </c>
      <c r="P77" s="19">
        <f>IF(B77&gt;0, (B77/52)-'Rates Table'!T12, 0)</f>
        <v>0</v>
      </c>
      <c r="Q77" s="25" t="s">
        <v>18</v>
      </c>
      <c r="R77" s="19">
        <f>IF(B77&gt;0, (B77/52)-'Rates Table'!W12, 0)</f>
        <v>0</v>
      </c>
      <c r="S77" s="25" t="s">
        <v>18</v>
      </c>
      <c r="T77" s="36">
        <f>IF(B77&gt;0, (B77/52)-'Rates Table'!Z12, 0)</f>
        <v>0</v>
      </c>
      <c r="U77" s="13"/>
    </row>
    <row r="78" spans="1:21" ht="16" thickBot="1" x14ac:dyDescent="0.4">
      <c r="A78" s="222"/>
      <c r="B78" s="224"/>
      <c r="C78" s="111" t="s">
        <v>19</v>
      </c>
      <c r="D78" s="33">
        <f>IF(B77&gt;0, B77-'Rates Table'!C12, 0)</f>
        <v>0</v>
      </c>
      <c r="E78" s="9" t="s">
        <v>19</v>
      </c>
      <c r="F78" s="46">
        <f>IF(B77&gt;0, B77-'Rates Table'!F12, 0)</f>
        <v>0</v>
      </c>
      <c r="G78" s="9" t="s">
        <v>19</v>
      </c>
      <c r="H78" s="46">
        <f>IF(B77&gt;0, B77-'Rates Table'!I12, 0)</f>
        <v>0</v>
      </c>
      <c r="I78" s="9" t="s">
        <v>19</v>
      </c>
      <c r="J78" s="47">
        <f>IF(B77&gt;0, B77-'Rates Table'!L12, 0)</f>
        <v>0</v>
      </c>
      <c r="K78" s="9" t="s">
        <v>19</v>
      </c>
      <c r="L78" s="46">
        <f>IF(B77&gt;0, B77-'Rates Table'!O12, 0)</f>
        <v>0</v>
      </c>
      <c r="M78" s="9" t="s">
        <v>19</v>
      </c>
      <c r="N78" s="46">
        <f>IF(B77&gt;0, B77-'Rates Table'!R12, 0)</f>
        <v>0</v>
      </c>
      <c r="O78" s="9" t="s">
        <v>19</v>
      </c>
      <c r="P78" s="46">
        <f>IF(B77&gt;0, B77-'Rates Table'!U12, 0)</f>
        <v>0</v>
      </c>
      <c r="Q78" s="9" t="s">
        <v>19</v>
      </c>
      <c r="R78" s="46">
        <f>IF(B77&gt;0, B77-'Rates Table'!X12, 0)</f>
        <v>0</v>
      </c>
      <c r="S78" s="9" t="s">
        <v>19</v>
      </c>
      <c r="T78" s="48">
        <f>IF(B77&gt;0, B77-'Rates Table'!AA12, 0)</f>
        <v>0</v>
      </c>
      <c r="U78" s="13"/>
    </row>
    <row r="79" spans="1:21" ht="16" thickTop="1" x14ac:dyDescent="0.35">
      <c r="A79" s="225"/>
      <c r="B79" s="227"/>
      <c r="C79" s="25" t="s">
        <v>18</v>
      </c>
      <c r="D79" s="26">
        <f>IF(B79&gt;0, (B79/52)-'Rates Table'!B12, 0)</f>
        <v>0</v>
      </c>
      <c r="E79" s="25" t="s">
        <v>18</v>
      </c>
      <c r="F79" s="19">
        <f>IF(B79&gt;0, (B79/52)-'Rates Table'!E12, 0)</f>
        <v>0</v>
      </c>
      <c r="G79" s="25" t="s">
        <v>18</v>
      </c>
      <c r="H79" s="19">
        <f>IF(B79&gt;0, (B79/52)-'Rates Table'!H12, 0)</f>
        <v>0</v>
      </c>
      <c r="I79" s="25" t="s">
        <v>18</v>
      </c>
      <c r="J79" s="20">
        <f>IF(B79&gt;0, (B79/52)-'Rates Table'!K12, 0)</f>
        <v>0</v>
      </c>
      <c r="K79" s="25" t="s">
        <v>18</v>
      </c>
      <c r="L79" s="19">
        <f>IF(B79&gt;0, (B79/52)-'Rates Table'!N12, 0)</f>
        <v>0</v>
      </c>
      <c r="M79" s="25" t="s">
        <v>18</v>
      </c>
      <c r="N79" s="19">
        <f>IF(B79&gt;0, (B79/52)-'Rates Table'!Q12, 0)</f>
        <v>0</v>
      </c>
      <c r="O79" s="25" t="s">
        <v>18</v>
      </c>
      <c r="P79" s="19">
        <f>IF(B79&gt;0, (B79/52)-'Rates Table'!T12, 0)</f>
        <v>0</v>
      </c>
      <c r="Q79" s="25" t="s">
        <v>18</v>
      </c>
      <c r="R79" s="19">
        <f>IF(B79&gt;0, (B79/52)-'Rates Table'!W12, 0)</f>
        <v>0</v>
      </c>
      <c r="S79" s="25" t="s">
        <v>18</v>
      </c>
      <c r="T79" s="36">
        <f>IF(B79&gt;0, (B79/52)-'Rates Table'!Z12, 0)</f>
        <v>0</v>
      </c>
      <c r="U79" s="13"/>
    </row>
    <row r="80" spans="1:21" ht="16" thickBot="1" x14ac:dyDescent="0.4">
      <c r="A80" s="226"/>
      <c r="B80" s="228"/>
      <c r="C80" s="9" t="s">
        <v>19</v>
      </c>
      <c r="D80" s="33">
        <f>IF(B79&gt;0, B79-'Rates Table'!C12, 0)</f>
        <v>0</v>
      </c>
      <c r="E80" s="9" t="s">
        <v>19</v>
      </c>
      <c r="F80" s="46">
        <f>IF(B79&gt;0, B79-'Rates Table'!F12, 0)</f>
        <v>0</v>
      </c>
      <c r="G80" s="9" t="s">
        <v>19</v>
      </c>
      <c r="H80" s="46">
        <f>IF(B79&gt;0, B79-'Rates Table'!I12, 0)</f>
        <v>0</v>
      </c>
      <c r="I80" s="9" t="s">
        <v>19</v>
      </c>
      <c r="J80" s="47">
        <f>IF(B79&gt;0, B79-'Rates Table'!L12, 0)</f>
        <v>0</v>
      </c>
      <c r="K80" s="9" t="s">
        <v>19</v>
      </c>
      <c r="L80" s="46">
        <f>IF(B79&gt;0, B79-'Rates Table'!O12, 0)</f>
        <v>0</v>
      </c>
      <c r="M80" s="9" t="s">
        <v>19</v>
      </c>
      <c r="N80" s="46">
        <f>IF(B79&gt;0, B79-'Rates Table'!R12, 0)</f>
        <v>0</v>
      </c>
      <c r="O80" s="9" t="s">
        <v>19</v>
      </c>
      <c r="P80" s="46">
        <f>IF(B79&gt;0, B79-'Rates Table'!U12, 0)</f>
        <v>0</v>
      </c>
      <c r="Q80" s="9" t="s">
        <v>19</v>
      </c>
      <c r="R80" s="46">
        <f>IF(B79&gt;0, B79-'Rates Table'!X12, 0)</f>
        <v>0</v>
      </c>
      <c r="S80" s="9" t="s">
        <v>19</v>
      </c>
      <c r="T80" s="48">
        <f>IF(B79&gt;0, B79-'Rates Table'!AA12, 0)</f>
        <v>0</v>
      </c>
      <c r="U80" s="13"/>
    </row>
    <row r="81" spans="1:21" ht="16" thickTop="1" x14ac:dyDescent="0.35">
      <c r="A81" s="221"/>
      <c r="B81" s="223"/>
      <c r="C81" s="17" t="s">
        <v>18</v>
      </c>
      <c r="D81" s="26">
        <f>IF(B81&gt;0, (B81/52)-'Rates Table'!B12, 0)</f>
        <v>0</v>
      </c>
      <c r="E81" s="25" t="s">
        <v>18</v>
      </c>
      <c r="F81" s="19">
        <f>IF(B81&gt;0, (B81/52)-'Rates Table'!E12, 0)</f>
        <v>0</v>
      </c>
      <c r="G81" s="25" t="s">
        <v>18</v>
      </c>
      <c r="H81" s="19">
        <f>IF(B81&gt;0, (B81/52)-'Rates Table'!H12, 0)</f>
        <v>0</v>
      </c>
      <c r="I81" s="25" t="s">
        <v>18</v>
      </c>
      <c r="J81" s="20">
        <f>IF(B81&gt;0, (B81/52)-'Rates Table'!K12, 0)</f>
        <v>0</v>
      </c>
      <c r="K81" s="25" t="s">
        <v>18</v>
      </c>
      <c r="L81" s="19">
        <f>IF(B81&gt;0, (B81/52)-'Rates Table'!N12, 0)</f>
        <v>0</v>
      </c>
      <c r="M81" s="25" t="s">
        <v>18</v>
      </c>
      <c r="N81" s="19">
        <f>IF(B81&gt;0, (B81/52)-'Rates Table'!Q12, 0)</f>
        <v>0</v>
      </c>
      <c r="O81" s="25" t="s">
        <v>18</v>
      </c>
      <c r="P81" s="19">
        <f>IF(B81&gt;0, (B81/52)-'Rates Table'!T12, 0)</f>
        <v>0</v>
      </c>
      <c r="Q81" s="25" t="s">
        <v>18</v>
      </c>
      <c r="R81" s="19">
        <f>IF(B81&gt;0, (B81/52)-'Rates Table'!W12, 0)</f>
        <v>0</v>
      </c>
      <c r="S81" s="25" t="s">
        <v>18</v>
      </c>
      <c r="T81" s="36">
        <f>IF(B81&gt;0, (B81/52)-'Rates Table'!Z12, 0)</f>
        <v>0</v>
      </c>
      <c r="U81" s="13"/>
    </row>
    <row r="82" spans="1:21" ht="16" thickBot="1" x14ac:dyDescent="0.4">
      <c r="A82" s="222"/>
      <c r="B82" s="224"/>
      <c r="C82" s="111" t="s">
        <v>19</v>
      </c>
      <c r="D82" s="33">
        <f>IF(B81&gt;0, B81-'Rates Table'!C12, 0)</f>
        <v>0</v>
      </c>
      <c r="E82" s="9" t="s">
        <v>19</v>
      </c>
      <c r="F82" s="46">
        <f>IF(B81&gt;0, B81-'Rates Table'!F12, 0)</f>
        <v>0</v>
      </c>
      <c r="G82" s="9" t="s">
        <v>19</v>
      </c>
      <c r="H82" s="46">
        <f>IF(B81&gt;0, B81-'Rates Table'!I12, 0)</f>
        <v>0</v>
      </c>
      <c r="I82" s="9" t="s">
        <v>19</v>
      </c>
      <c r="J82" s="47">
        <f>IF(B81&gt;0, B81-'Rates Table'!L12, 0)</f>
        <v>0</v>
      </c>
      <c r="K82" s="9" t="s">
        <v>19</v>
      </c>
      <c r="L82" s="46">
        <f>IF(B81&gt;0, B81-'Rates Table'!O12, 0)</f>
        <v>0</v>
      </c>
      <c r="M82" s="9" t="s">
        <v>19</v>
      </c>
      <c r="N82" s="46">
        <f>IF(B81&gt;0, B81-'Rates Table'!R12, 0)</f>
        <v>0</v>
      </c>
      <c r="O82" s="9" t="s">
        <v>19</v>
      </c>
      <c r="P82" s="46">
        <f>IF(B81&gt;0, B81-'Rates Table'!U12, 0)</f>
        <v>0</v>
      </c>
      <c r="Q82" s="9" t="s">
        <v>19</v>
      </c>
      <c r="R82" s="46">
        <f>IF(B81&gt;0, B81-'Rates Table'!X12, 0)</f>
        <v>0</v>
      </c>
      <c r="S82" s="9" t="s">
        <v>19</v>
      </c>
      <c r="T82" s="48">
        <f>IF(B81&gt;0, B81-'Rates Table'!AA12, 0)</f>
        <v>0</v>
      </c>
      <c r="U82" s="13"/>
    </row>
    <row r="83" spans="1:21" ht="16" thickTop="1" x14ac:dyDescent="0.35">
      <c r="A83" s="225"/>
      <c r="B83" s="227"/>
      <c r="C83" s="25" t="s">
        <v>18</v>
      </c>
      <c r="D83" s="26">
        <f>IF(B83&gt;0, (B83/52)-'Rates Table'!B12, 0)</f>
        <v>0</v>
      </c>
      <c r="E83" s="25" t="s">
        <v>18</v>
      </c>
      <c r="F83" s="19">
        <f>IF(B83&gt;0, (B83/52)-'Rates Table'!E12, 0)</f>
        <v>0</v>
      </c>
      <c r="G83" s="25" t="s">
        <v>18</v>
      </c>
      <c r="H83" s="19">
        <f>IF(B83&gt;0, (B83/52)-'Rates Table'!H12, 0)</f>
        <v>0</v>
      </c>
      <c r="I83" s="25" t="s">
        <v>18</v>
      </c>
      <c r="J83" s="20">
        <f>IF(B83&gt;0, (B83/52)-'Rates Table'!K12, 0)</f>
        <v>0</v>
      </c>
      <c r="K83" s="25" t="s">
        <v>18</v>
      </c>
      <c r="L83" s="19">
        <f>IF(B83&gt;0, (B83/52)-'Rates Table'!N12, 0)</f>
        <v>0</v>
      </c>
      <c r="M83" s="25" t="s">
        <v>18</v>
      </c>
      <c r="N83" s="19">
        <f>IF(B83&gt;0, (B83/52)-'Rates Table'!Q12, 0)</f>
        <v>0</v>
      </c>
      <c r="O83" s="25" t="s">
        <v>18</v>
      </c>
      <c r="P83" s="19">
        <f>IF(B83&gt;0, (B83/52)-'Rates Table'!T12, 0)</f>
        <v>0</v>
      </c>
      <c r="Q83" s="25" t="s">
        <v>18</v>
      </c>
      <c r="R83" s="19">
        <f>IF(B83&gt;0, (B83/52)-'Rates Table'!W12, 0)</f>
        <v>0</v>
      </c>
      <c r="S83" s="25" t="s">
        <v>18</v>
      </c>
      <c r="T83" s="36">
        <f>IF(B83&gt;0, (B83/52)-'Rates Table'!Z12, 0)</f>
        <v>0</v>
      </c>
      <c r="U83" s="13"/>
    </row>
    <row r="84" spans="1:21" ht="16" thickBot="1" x14ac:dyDescent="0.4">
      <c r="A84" s="226"/>
      <c r="B84" s="228"/>
      <c r="C84" s="9" t="s">
        <v>19</v>
      </c>
      <c r="D84" s="33">
        <f>IF(B83&gt;0, B83-'Rates Table'!C12, 0)</f>
        <v>0</v>
      </c>
      <c r="E84" s="9" t="s">
        <v>19</v>
      </c>
      <c r="F84" s="46">
        <f>IF(B83&gt;0, B83-'Rates Table'!F12, 0)</f>
        <v>0</v>
      </c>
      <c r="G84" s="9" t="s">
        <v>19</v>
      </c>
      <c r="H84" s="46">
        <f>IF(B83&gt;0, B83-'Rates Table'!I12, 0)</f>
        <v>0</v>
      </c>
      <c r="I84" s="9" t="s">
        <v>19</v>
      </c>
      <c r="J84" s="47">
        <f>IF(B83&gt;0, B83-'Rates Table'!L12, 0)</f>
        <v>0</v>
      </c>
      <c r="K84" s="9" t="s">
        <v>19</v>
      </c>
      <c r="L84" s="46">
        <f>IF(B83&gt;0, B83-'Rates Table'!O12, 0)</f>
        <v>0</v>
      </c>
      <c r="M84" s="9" t="s">
        <v>19</v>
      </c>
      <c r="N84" s="46">
        <f>IF(B83&gt;0, B83-'Rates Table'!R12, 0)</f>
        <v>0</v>
      </c>
      <c r="O84" s="9" t="s">
        <v>19</v>
      </c>
      <c r="P84" s="46">
        <f>IF(B83&gt;0, B83-'Rates Table'!U12, 0)</f>
        <v>0</v>
      </c>
      <c r="Q84" s="9" t="s">
        <v>19</v>
      </c>
      <c r="R84" s="46">
        <f>IF(B83&gt;0, B83-'Rates Table'!X12, 0)</f>
        <v>0</v>
      </c>
      <c r="S84" s="9" t="s">
        <v>19</v>
      </c>
      <c r="T84" s="48">
        <f>IF(B83&gt;0, B83-'Rates Table'!AA12, 0)</f>
        <v>0</v>
      </c>
      <c r="U84" s="13"/>
    </row>
    <row r="85" spans="1:21" ht="16" thickTop="1" x14ac:dyDescent="0.35">
      <c r="A85" s="221"/>
      <c r="B85" s="223"/>
      <c r="C85" s="17" t="s">
        <v>18</v>
      </c>
      <c r="D85" s="26">
        <f>IF(B85&gt;0, (B85/52)-'Rates Table'!B12, 0)</f>
        <v>0</v>
      </c>
      <c r="E85" s="25" t="s">
        <v>18</v>
      </c>
      <c r="F85" s="19">
        <f>IF(B85&gt;0, (B85/52)-'Rates Table'!E12, 0)</f>
        <v>0</v>
      </c>
      <c r="G85" s="25" t="s">
        <v>18</v>
      </c>
      <c r="H85" s="19">
        <f>IF(B85&gt;0, (B85/52)-'Rates Table'!H12, 0)</f>
        <v>0</v>
      </c>
      <c r="I85" s="25" t="s">
        <v>18</v>
      </c>
      <c r="J85" s="20">
        <f>IF(B85&gt;0, (B85/52)-'Rates Table'!K12, 0)</f>
        <v>0</v>
      </c>
      <c r="K85" s="25" t="s">
        <v>18</v>
      </c>
      <c r="L85" s="19">
        <f>IF(B85&gt;0, (B85/52)-'Rates Table'!N12, 0)</f>
        <v>0</v>
      </c>
      <c r="M85" s="25" t="s">
        <v>18</v>
      </c>
      <c r="N85" s="19">
        <f>IF(B85&gt;0, (B85/52)-'Rates Table'!Q12, 0)</f>
        <v>0</v>
      </c>
      <c r="O85" s="25" t="s">
        <v>18</v>
      </c>
      <c r="P85" s="19">
        <f>IF(B85&gt;0, (B85/52)-'Rates Table'!T12, 0)</f>
        <v>0</v>
      </c>
      <c r="Q85" s="25" t="s">
        <v>18</v>
      </c>
      <c r="R85" s="19">
        <f>IF(B85&gt;0, (B85/52)-'Rates Table'!W12, 0)</f>
        <v>0</v>
      </c>
      <c r="S85" s="25" t="s">
        <v>18</v>
      </c>
      <c r="T85" s="36">
        <f>IF(B85&gt;0, (B85/52)-'Rates Table'!Z12, 0)</f>
        <v>0</v>
      </c>
      <c r="U85" s="13"/>
    </row>
    <row r="86" spans="1:21" ht="16" thickBot="1" x14ac:dyDescent="0.4">
      <c r="A86" s="222"/>
      <c r="B86" s="224"/>
      <c r="C86" s="111" t="s">
        <v>19</v>
      </c>
      <c r="D86" s="33">
        <f>IF(B85&gt;0, B85-'Rates Table'!C12, 0)</f>
        <v>0</v>
      </c>
      <c r="E86" s="9" t="s">
        <v>19</v>
      </c>
      <c r="F86" s="46">
        <f>IF(B85&gt;0, B85-'Rates Table'!F12, 0)</f>
        <v>0</v>
      </c>
      <c r="G86" s="9" t="s">
        <v>19</v>
      </c>
      <c r="H86" s="46">
        <f>IF(B85&gt;0, B85-'Rates Table'!I12, 0)</f>
        <v>0</v>
      </c>
      <c r="I86" s="9" t="s">
        <v>19</v>
      </c>
      <c r="J86" s="47">
        <f>IF(B85&gt;0, B85-'Rates Table'!L12, 0)</f>
        <v>0</v>
      </c>
      <c r="K86" s="9" t="s">
        <v>19</v>
      </c>
      <c r="L86" s="46">
        <f>IF(B85&gt;0, B85-'Rates Table'!O12, 0)</f>
        <v>0</v>
      </c>
      <c r="M86" s="9" t="s">
        <v>19</v>
      </c>
      <c r="N86" s="46">
        <f>IF(B85&gt;0, B85-'Rates Table'!R12, 0)</f>
        <v>0</v>
      </c>
      <c r="O86" s="9" t="s">
        <v>19</v>
      </c>
      <c r="P86" s="46">
        <f>IF(B85&gt;0, B85-'Rates Table'!U12, 0)</f>
        <v>0</v>
      </c>
      <c r="Q86" s="9" t="s">
        <v>19</v>
      </c>
      <c r="R86" s="46">
        <f>IF(B85&gt;0, B85-'Rates Table'!X12, 0)</f>
        <v>0</v>
      </c>
      <c r="S86" s="9" t="s">
        <v>19</v>
      </c>
      <c r="T86" s="48">
        <f>IF(B85&gt;0, B85-'Rates Table'!AA12, 0)</f>
        <v>0</v>
      </c>
      <c r="U86" s="13"/>
    </row>
    <row r="87" spans="1:21" ht="16" thickTop="1" x14ac:dyDescent="0.35">
      <c r="A87" s="225"/>
      <c r="B87" s="227"/>
      <c r="C87" s="25" t="s">
        <v>18</v>
      </c>
      <c r="D87" s="26">
        <f>IF(B87&gt;0, (B87/52)-'Rates Table'!B12, 0)</f>
        <v>0</v>
      </c>
      <c r="E87" s="25" t="s">
        <v>18</v>
      </c>
      <c r="F87" s="19">
        <f>IF(B87&gt;0, (B87/52)-'Rates Table'!E12, 0)</f>
        <v>0</v>
      </c>
      <c r="G87" s="25" t="s">
        <v>18</v>
      </c>
      <c r="H87" s="19">
        <f>IF(B87&gt;0, (B87/52)-'Rates Table'!H12, 0)</f>
        <v>0</v>
      </c>
      <c r="I87" s="25" t="s">
        <v>18</v>
      </c>
      <c r="J87" s="20">
        <f>IF(B87&gt;0, (B87/52)-'Rates Table'!K12, 0)</f>
        <v>0</v>
      </c>
      <c r="K87" s="25" t="s">
        <v>18</v>
      </c>
      <c r="L87" s="19">
        <f>IF(B87&gt;0, (B87/52)-'Rates Table'!N12, 0)</f>
        <v>0</v>
      </c>
      <c r="M87" s="25" t="s">
        <v>18</v>
      </c>
      <c r="N87" s="19">
        <f>IF(B87&gt;0, (B87/52)-'Rates Table'!Q12, 0)</f>
        <v>0</v>
      </c>
      <c r="O87" s="25" t="s">
        <v>18</v>
      </c>
      <c r="P87" s="19">
        <f>IF(B87&gt;0, (B87/52)-'Rates Table'!T12, 0)</f>
        <v>0</v>
      </c>
      <c r="Q87" s="25" t="s">
        <v>18</v>
      </c>
      <c r="R87" s="19">
        <f>IF(B87&gt;0, (B87/52)-'Rates Table'!W12, 0)</f>
        <v>0</v>
      </c>
      <c r="S87" s="25" t="s">
        <v>18</v>
      </c>
      <c r="T87" s="36">
        <f>IF(B87&gt;0, (B87/52)-'Rates Table'!Z12, 0)</f>
        <v>0</v>
      </c>
      <c r="U87" s="13"/>
    </row>
    <row r="88" spans="1:21" ht="16" thickBot="1" x14ac:dyDescent="0.4">
      <c r="A88" s="226"/>
      <c r="B88" s="228"/>
      <c r="C88" s="9" t="s">
        <v>19</v>
      </c>
      <c r="D88" s="33">
        <f>IF(B87&gt;0, B87-'Rates Table'!C12, 0)</f>
        <v>0</v>
      </c>
      <c r="E88" s="9" t="s">
        <v>19</v>
      </c>
      <c r="F88" s="46">
        <f>IF(B87&gt;0, B87-'Rates Table'!F12, 0)</f>
        <v>0</v>
      </c>
      <c r="G88" s="9" t="s">
        <v>19</v>
      </c>
      <c r="H88" s="46">
        <f>IF(B87&gt;0, B87-'Rates Table'!I12, 0)</f>
        <v>0</v>
      </c>
      <c r="I88" s="9" t="s">
        <v>19</v>
      </c>
      <c r="J88" s="47">
        <f>IF(B87&gt;0, B87-'Rates Table'!L12, 0)</f>
        <v>0</v>
      </c>
      <c r="K88" s="9" t="s">
        <v>19</v>
      </c>
      <c r="L88" s="46">
        <f>IF(B87&gt;0, B87-'Rates Table'!O12, 0)</f>
        <v>0</v>
      </c>
      <c r="M88" s="9" t="s">
        <v>19</v>
      </c>
      <c r="N88" s="46">
        <f>IF(B87&gt;0, B87-'Rates Table'!R12, 0)</f>
        <v>0</v>
      </c>
      <c r="O88" s="9" t="s">
        <v>19</v>
      </c>
      <c r="P88" s="46">
        <f>IF(B87&gt;0, B87-'Rates Table'!U12, 0)</f>
        <v>0</v>
      </c>
      <c r="Q88" s="9" t="s">
        <v>19</v>
      </c>
      <c r="R88" s="46">
        <f>IF(B87&gt;0, B87-'Rates Table'!X12, 0)</f>
        <v>0</v>
      </c>
      <c r="S88" s="9" t="s">
        <v>19</v>
      </c>
      <c r="T88" s="48">
        <f>IF(B87&gt;0, B87-'Rates Table'!AA12, 0)</f>
        <v>0</v>
      </c>
      <c r="U88" s="13"/>
    </row>
    <row r="89" spans="1:21" ht="16" thickTop="1" x14ac:dyDescent="0.35">
      <c r="A89" s="221"/>
      <c r="B89" s="223"/>
      <c r="C89" s="17" t="s">
        <v>18</v>
      </c>
      <c r="D89" s="26">
        <f>IF(B89&gt;0, (B89/52)-'Rates Table'!B12, 0)</f>
        <v>0</v>
      </c>
      <c r="E89" s="25" t="s">
        <v>18</v>
      </c>
      <c r="F89" s="19">
        <f>IF(B89&gt;0, (B89/52)-'Rates Table'!E12, 0)</f>
        <v>0</v>
      </c>
      <c r="G89" s="25" t="s">
        <v>18</v>
      </c>
      <c r="H89" s="19">
        <f>IF(B89&gt;0, (B89/52)-'Rates Table'!H12, 0)</f>
        <v>0</v>
      </c>
      <c r="I89" s="25" t="s">
        <v>18</v>
      </c>
      <c r="J89" s="20">
        <f>IF(B89&gt;0, (B89/52)-'Rates Table'!K12, 0)</f>
        <v>0</v>
      </c>
      <c r="K89" s="25" t="s">
        <v>18</v>
      </c>
      <c r="L89" s="19">
        <f>IF(B89&gt;0, (B89/52)-'Rates Table'!N12, 0)</f>
        <v>0</v>
      </c>
      <c r="M89" s="25" t="s">
        <v>18</v>
      </c>
      <c r="N89" s="19">
        <f>IF(B89&gt;0, (B89/52)-'Rates Table'!Q12, 0)</f>
        <v>0</v>
      </c>
      <c r="O89" s="25" t="s">
        <v>18</v>
      </c>
      <c r="P89" s="19">
        <f>IF(B89&gt;0, (B89/52)-'Rates Table'!T12, 0)</f>
        <v>0</v>
      </c>
      <c r="Q89" s="25" t="s">
        <v>18</v>
      </c>
      <c r="R89" s="19">
        <f>IF(B89&gt;0, (B89/52)-'Rates Table'!W12, 0)</f>
        <v>0</v>
      </c>
      <c r="S89" s="25" t="s">
        <v>18</v>
      </c>
      <c r="T89" s="36">
        <f>IF(B89&gt;0, (B89/52)-'Rates Table'!Z12, 0)</f>
        <v>0</v>
      </c>
      <c r="U89" s="13"/>
    </row>
    <row r="90" spans="1:21" ht="16" thickBot="1" x14ac:dyDescent="0.4">
      <c r="A90" s="222"/>
      <c r="B90" s="224"/>
      <c r="C90" s="111" t="s">
        <v>19</v>
      </c>
      <c r="D90" s="33">
        <f>IF(B89&gt;0, B89-'Rates Table'!C12, 0)</f>
        <v>0</v>
      </c>
      <c r="E90" s="9" t="s">
        <v>19</v>
      </c>
      <c r="F90" s="46">
        <f>IF(B89&gt;0, B89-'Rates Table'!F12, 0)</f>
        <v>0</v>
      </c>
      <c r="G90" s="9" t="s">
        <v>19</v>
      </c>
      <c r="H90" s="46">
        <f>IF(B89&gt;0, B89-'Rates Table'!I12, 0)</f>
        <v>0</v>
      </c>
      <c r="I90" s="9" t="s">
        <v>19</v>
      </c>
      <c r="J90" s="47">
        <f>IF(B89&gt;0, B89-'Rates Table'!L12, 0)</f>
        <v>0</v>
      </c>
      <c r="K90" s="9" t="s">
        <v>19</v>
      </c>
      <c r="L90" s="46">
        <f>IF(B89&gt;0, B89-'Rates Table'!O12, 0)</f>
        <v>0</v>
      </c>
      <c r="M90" s="9" t="s">
        <v>19</v>
      </c>
      <c r="N90" s="46">
        <f>IF(B89&gt;0, B89-'Rates Table'!R12, 0)</f>
        <v>0</v>
      </c>
      <c r="O90" s="9" t="s">
        <v>19</v>
      </c>
      <c r="P90" s="46">
        <f>IF(B89&gt;0, B89-'Rates Table'!U12, 0)</f>
        <v>0</v>
      </c>
      <c r="Q90" s="9" t="s">
        <v>19</v>
      </c>
      <c r="R90" s="46">
        <f>IF(B89&gt;0, B89-'Rates Table'!X12, 0)</f>
        <v>0</v>
      </c>
      <c r="S90" s="9" t="s">
        <v>19</v>
      </c>
      <c r="T90" s="48">
        <f>IF(B89&gt;0, B89-'Rates Table'!AA12, 0)</f>
        <v>0</v>
      </c>
      <c r="U90" s="13"/>
    </row>
    <row r="91" spans="1:21" ht="16" thickTop="1" x14ac:dyDescent="0.35">
      <c r="A91" s="225"/>
      <c r="B91" s="227"/>
      <c r="C91" s="25" t="s">
        <v>18</v>
      </c>
      <c r="D91" s="26">
        <f>IF(B91&gt;0, (B91/52)-'Rates Table'!B12, 0)</f>
        <v>0</v>
      </c>
      <c r="E91" s="25" t="s">
        <v>18</v>
      </c>
      <c r="F91" s="19">
        <f>IF(B91&gt;0, (B91/52)-'Rates Table'!E12, 0)</f>
        <v>0</v>
      </c>
      <c r="G91" s="25" t="s">
        <v>18</v>
      </c>
      <c r="H91" s="19">
        <f>IF(B91&gt;0, (B91/52)-'Rates Table'!H12, 0)</f>
        <v>0</v>
      </c>
      <c r="I91" s="25" t="s">
        <v>18</v>
      </c>
      <c r="J91" s="20">
        <f>IF(B91&gt;0, (B91/52)-'Rates Table'!K12, 0)</f>
        <v>0</v>
      </c>
      <c r="K91" s="25" t="s">
        <v>18</v>
      </c>
      <c r="L91" s="19">
        <f>IF(B91&gt;0, (B91/52)-'Rates Table'!N12, 0)</f>
        <v>0</v>
      </c>
      <c r="M91" s="25" t="s">
        <v>18</v>
      </c>
      <c r="N91" s="19">
        <f>IF(B91&gt;0, (B91/52)-'Rates Table'!Q12, 0)</f>
        <v>0</v>
      </c>
      <c r="O91" s="25" t="s">
        <v>18</v>
      </c>
      <c r="P91" s="19">
        <f>IF(B91&gt;0, (B91/52)-'Rates Table'!T12, 0)</f>
        <v>0</v>
      </c>
      <c r="Q91" s="25" t="s">
        <v>18</v>
      </c>
      <c r="R91" s="19">
        <f>IF(B91&gt;0, (B91/52)-'Rates Table'!W12, 0)</f>
        <v>0</v>
      </c>
      <c r="S91" s="25" t="s">
        <v>18</v>
      </c>
      <c r="T91" s="36">
        <f>IF(B91&gt;0, (B91/52)-'Rates Table'!Z12, 0)</f>
        <v>0</v>
      </c>
      <c r="U91" s="13"/>
    </row>
    <row r="92" spans="1:21" ht="16" thickBot="1" x14ac:dyDescent="0.4">
      <c r="A92" s="226"/>
      <c r="B92" s="228"/>
      <c r="C92" s="9" t="s">
        <v>19</v>
      </c>
      <c r="D92" s="33">
        <f>IF(B91&gt;0, B91-'Rates Table'!C12, 0)</f>
        <v>0</v>
      </c>
      <c r="E92" s="9" t="s">
        <v>19</v>
      </c>
      <c r="F92" s="46">
        <f>IF(B91&gt;0, B91-'Rates Table'!F12, 0)</f>
        <v>0</v>
      </c>
      <c r="G92" s="9" t="s">
        <v>19</v>
      </c>
      <c r="H92" s="46">
        <f>IF(B91&gt;0, B91-'Rates Table'!I12, 0)</f>
        <v>0</v>
      </c>
      <c r="I92" s="9" t="s">
        <v>19</v>
      </c>
      <c r="J92" s="47">
        <f>IF(B91&gt;0, B91-'Rates Table'!L12, 0)</f>
        <v>0</v>
      </c>
      <c r="K92" s="9" t="s">
        <v>19</v>
      </c>
      <c r="L92" s="46">
        <f>IF(B91&gt;0, B91-'Rates Table'!O12, 0)</f>
        <v>0</v>
      </c>
      <c r="M92" s="9" t="s">
        <v>19</v>
      </c>
      <c r="N92" s="46">
        <f>IF(B91&gt;0, B91-'Rates Table'!R12, 0)</f>
        <v>0</v>
      </c>
      <c r="O92" s="9" t="s">
        <v>19</v>
      </c>
      <c r="P92" s="46">
        <f>IF(B91&gt;0, B91-'Rates Table'!U12, 0)</f>
        <v>0</v>
      </c>
      <c r="Q92" s="9" t="s">
        <v>19</v>
      </c>
      <c r="R92" s="46">
        <f>IF(B91&gt;0, B91-'Rates Table'!X12, 0)</f>
        <v>0</v>
      </c>
      <c r="S92" s="9" t="s">
        <v>19</v>
      </c>
      <c r="T92" s="48">
        <f>IF(B91&gt;0, B91-'Rates Table'!AA12, 0)</f>
        <v>0</v>
      </c>
      <c r="U92" s="13"/>
    </row>
    <row r="93" spans="1:21" ht="16" thickTop="1" x14ac:dyDescent="0.35">
      <c r="A93" s="221"/>
      <c r="B93" s="223"/>
      <c r="C93" s="17" t="s">
        <v>18</v>
      </c>
      <c r="D93" s="26">
        <f>IF(B93&gt;0, (B93/52)-'Rates Table'!B12, 0)</f>
        <v>0</v>
      </c>
      <c r="E93" s="25" t="s">
        <v>18</v>
      </c>
      <c r="F93" s="19">
        <f>IF(B93&gt;0, (B93/52)-'Rates Table'!E12, 0)</f>
        <v>0</v>
      </c>
      <c r="G93" s="25" t="s">
        <v>18</v>
      </c>
      <c r="H93" s="19">
        <f>IF(B93&gt;0, (B93/52)-'Rates Table'!H12, 0)</f>
        <v>0</v>
      </c>
      <c r="I93" s="25" t="s">
        <v>18</v>
      </c>
      <c r="J93" s="20">
        <f>IF(B93&gt;0, (B93/52)-'Rates Table'!K12, 0)</f>
        <v>0</v>
      </c>
      <c r="K93" s="25" t="s">
        <v>18</v>
      </c>
      <c r="L93" s="19">
        <f>IF(B93&gt;0, (B93/52)-'Rates Table'!N12, 0)</f>
        <v>0</v>
      </c>
      <c r="M93" s="25" t="s">
        <v>18</v>
      </c>
      <c r="N93" s="19">
        <f>IF(B93&gt;0, (B93/52)-'Rates Table'!Q12, 0)</f>
        <v>0</v>
      </c>
      <c r="O93" s="25" t="s">
        <v>18</v>
      </c>
      <c r="P93" s="19">
        <f>IF(B93&gt;0, (B93/52)-'Rates Table'!T12, 0)</f>
        <v>0</v>
      </c>
      <c r="Q93" s="25" t="s">
        <v>18</v>
      </c>
      <c r="R93" s="19">
        <f>IF(B93&gt;0, (B93/52)-'Rates Table'!W12, 0)</f>
        <v>0</v>
      </c>
      <c r="S93" s="25" t="s">
        <v>18</v>
      </c>
      <c r="T93" s="36">
        <f>IF(B93&gt;0, (B93/52)-'Rates Table'!Z12, 0)</f>
        <v>0</v>
      </c>
      <c r="U93" s="13"/>
    </row>
    <row r="94" spans="1:21" ht="16" thickBot="1" x14ac:dyDescent="0.4">
      <c r="A94" s="222"/>
      <c r="B94" s="224"/>
      <c r="C94" s="111" t="s">
        <v>19</v>
      </c>
      <c r="D94" s="33">
        <f>IF(B93&gt;0, B93-'Rates Table'!C12, 0)</f>
        <v>0</v>
      </c>
      <c r="E94" s="9" t="s">
        <v>19</v>
      </c>
      <c r="F94" s="46">
        <f>IF(B93&gt;0, B93-'Rates Table'!F12, 0)</f>
        <v>0</v>
      </c>
      <c r="G94" s="9" t="s">
        <v>19</v>
      </c>
      <c r="H94" s="46">
        <f>IF(B93&gt;0, B93-'Rates Table'!I12, 0)</f>
        <v>0</v>
      </c>
      <c r="I94" s="9" t="s">
        <v>19</v>
      </c>
      <c r="J94" s="47">
        <f>IF(B93&gt;0, B93-'Rates Table'!L12, 0)</f>
        <v>0</v>
      </c>
      <c r="K94" s="9" t="s">
        <v>19</v>
      </c>
      <c r="L94" s="46">
        <f>IF(B93&gt;0, B93-'Rates Table'!O12, 0)</f>
        <v>0</v>
      </c>
      <c r="M94" s="9" t="s">
        <v>19</v>
      </c>
      <c r="N94" s="46">
        <f>IF(B93&gt;0, B93-'Rates Table'!R12, 0)</f>
        <v>0</v>
      </c>
      <c r="O94" s="9" t="s">
        <v>19</v>
      </c>
      <c r="P94" s="46">
        <f>IF(B93&gt;0, B93-'Rates Table'!U12, 0)</f>
        <v>0</v>
      </c>
      <c r="Q94" s="9" t="s">
        <v>19</v>
      </c>
      <c r="R94" s="46">
        <f>IF(B93&gt;0, B93-'Rates Table'!X12, 0)</f>
        <v>0</v>
      </c>
      <c r="S94" s="9" t="s">
        <v>19</v>
      </c>
      <c r="T94" s="48">
        <f>IF(B93&gt;0, B93-'Rates Table'!AA12, 0)</f>
        <v>0</v>
      </c>
      <c r="U94" s="13"/>
    </row>
    <row r="95" spans="1:21" ht="16" thickTop="1" x14ac:dyDescent="0.35">
      <c r="A95" s="225"/>
      <c r="B95" s="227"/>
      <c r="C95" s="25" t="s">
        <v>18</v>
      </c>
      <c r="D95" s="26">
        <f>IF(B95&gt;0, (B95/52)-'Rates Table'!B12, 0)</f>
        <v>0</v>
      </c>
      <c r="E95" s="25" t="s">
        <v>18</v>
      </c>
      <c r="F95" s="19">
        <f>IF(B95&gt;0, (B95/52)-'Rates Table'!E12, 0)</f>
        <v>0</v>
      </c>
      <c r="G95" s="25" t="s">
        <v>18</v>
      </c>
      <c r="H95" s="19">
        <f>IF(B95&gt;0, (B95/52)-'Rates Table'!H12, 0)</f>
        <v>0</v>
      </c>
      <c r="I95" s="25" t="s">
        <v>18</v>
      </c>
      <c r="J95" s="20">
        <f>IF(B95&gt;0, (B95/52)-'Rates Table'!K12, 0)</f>
        <v>0</v>
      </c>
      <c r="K95" s="25" t="s">
        <v>18</v>
      </c>
      <c r="L95" s="19">
        <f>IF(B95&gt;0, (B95/52)-'Rates Table'!N12, 0)</f>
        <v>0</v>
      </c>
      <c r="M95" s="25" t="s">
        <v>18</v>
      </c>
      <c r="N95" s="19">
        <f>IF(B95&gt;0, (B95/52)-'Rates Table'!Q12, 0)</f>
        <v>0</v>
      </c>
      <c r="O95" s="25" t="s">
        <v>18</v>
      </c>
      <c r="P95" s="19">
        <f>IF(B95&gt;0, (B95/52)-'Rates Table'!T12, 0)</f>
        <v>0</v>
      </c>
      <c r="Q95" s="25" t="s">
        <v>18</v>
      </c>
      <c r="R95" s="19">
        <f>IF(B95&gt;0, (B95/52)-'Rates Table'!W12, 0)</f>
        <v>0</v>
      </c>
      <c r="S95" s="25" t="s">
        <v>18</v>
      </c>
      <c r="T95" s="36">
        <f>IF(B95&gt;0, (B95/52)-'Rates Table'!Z12, 0)</f>
        <v>0</v>
      </c>
      <c r="U95" s="13"/>
    </row>
    <row r="96" spans="1:21" ht="16" thickBot="1" x14ac:dyDescent="0.4">
      <c r="A96" s="226"/>
      <c r="B96" s="228"/>
      <c r="C96" s="9" t="s">
        <v>19</v>
      </c>
      <c r="D96" s="33">
        <f>IF(B95&gt;0, B95-'Rates Table'!C12, 0)</f>
        <v>0</v>
      </c>
      <c r="E96" s="9" t="s">
        <v>19</v>
      </c>
      <c r="F96" s="46">
        <f>IF(B95&gt;0, B95-'Rates Table'!F12, 0)</f>
        <v>0</v>
      </c>
      <c r="G96" s="9" t="s">
        <v>19</v>
      </c>
      <c r="H96" s="46">
        <f>IF(B95&gt;0, B95-'Rates Table'!I12, 0)</f>
        <v>0</v>
      </c>
      <c r="I96" s="9" t="s">
        <v>19</v>
      </c>
      <c r="J96" s="47">
        <f>IF(B95&gt;0, B95-'Rates Table'!L12, 0)</f>
        <v>0</v>
      </c>
      <c r="K96" s="9" t="s">
        <v>19</v>
      </c>
      <c r="L96" s="46">
        <f>IF(B95&gt;0, B95-'Rates Table'!O12, 0)</f>
        <v>0</v>
      </c>
      <c r="M96" s="9" t="s">
        <v>19</v>
      </c>
      <c r="N96" s="46">
        <f>IF(B95&gt;0, B95-'Rates Table'!R12, 0)</f>
        <v>0</v>
      </c>
      <c r="O96" s="9" t="s">
        <v>19</v>
      </c>
      <c r="P96" s="46">
        <f>IF(B95&gt;0, B95-'Rates Table'!U12, 0)</f>
        <v>0</v>
      </c>
      <c r="Q96" s="9" t="s">
        <v>19</v>
      </c>
      <c r="R96" s="46">
        <f>IF(B95&gt;0, B95-'Rates Table'!X12, 0)</f>
        <v>0</v>
      </c>
      <c r="S96" s="9" t="s">
        <v>19</v>
      </c>
      <c r="T96" s="48">
        <f>IF(B95&gt;0, B95-'Rates Table'!AA12, 0)</f>
        <v>0</v>
      </c>
      <c r="U96" s="13"/>
    </row>
    <row r="97" spans="1:21" ht="16" thickTop="1" x14ac:dyDescent="0.35">
      <c r="A97" s="221"/>
      <c r="B97" s="223"/>
      <c r="C97" s="17" t="s">
        <v>18</v>
      </c>
      <c r="D97" s="26">
        <f>IF(B97&gt;0, (B97/52)-'Rates Table'!B12, 0)</f>
        <v>0</v>
      </c>
      <c r="E97" s="25" t="s">
        <v>18</v>
      </c>
      <c r="F97" s="19">
        <f>IF(B97&gt;0, (B97/52)-'Rates Table'!E12, 0)</f>
        <v>0</v>
      </c>
      <c r="G97" s="25" t="s">
        <v>18</v>
      </c>
      <c r="H97" s="19">
        <f>IF(B97&gt;0, (B97/52)-'Rates Table'!H12, 0)</f>
        <v>0</v>
      </c>
      <c r="I97" s="25" t="s">
        <v>18</v>
      </c>
      <c r="J97" s="20">
        <f>IF(B97&gt;0, (B97/52)-'Rates Table'!K12, 0)</f>
        <v>0</v>
      </c>
      <c r="K97" s="25" t="s">
        <v>18</v>
      </c>
      <c r="L97" s="19">
        <f>IF(B97&gt;0, (B97/52)-'Rates Table'!N12, 0)</f>
        <v>0</v>
      </c>
      <c r="M97" s="25" t="s">
        <v>18</v>
      </c>
      <c r="N97" s="19">
        <f>IF(B97&gt;0, (B97/52)-'Rates Table'!Q12, 0)</f>
        <v>0</v>
      </c>
      <c r="O97" s="25" t="s">
        <v>18</v>
      </c>
      <c r="P97" s="19">
        <f>IF(B97&gt;0, (B97/52)-'Rates Table'!T12, 0)</f>
        <v>0</v>
      </c>
      <c r="Q97" s="25" t="s">
        <v>18</v>
      </c>
      <c r="R97" s="19">
        <f>IF(B97&gt;0, (B97/52)-'Rates Table'!W12, 0)</f>
        <v>0</v>
      </c>
      <c r="S97" s="25" t="s">
        <v>18</v>
      </c>
      <c r="T97" s="36">
        <f>IF(B97&gt;0, (B97/52)-'Rates Table'!Z12, 0)</f>
        <v>0</v>
      </c>
      <c r="U97" s="13"/>
    </row>
    <row r="98" spans="1:21" ht="16" thickBot="1" x14ac:dyDescent="0.4">
      <c r="A98" s="222"/>
      <c r="B98" s="224"/>
      <c r="C98" s="111" t="s">
        <v>19</v>
      </c>
      <c r="D98" s="33">
        <f>IF(B97&gt;0, B97-'Rates Table'!C12, 0)</f>
        <v>0</v>
      </c>
      <c r="E98" s="9" t="s">
        <v>19</v>
      </c>
      <c r="F98" s="46">
        <f>IF(B97&gt;0, B97-'Rates Table'!F12, 0)</f>
        <v>0</v>
      </c>
      <c r="G98" s="9" t="s">
        <v>19</v>
      </c>
      <c r="H98" s="46">
        <f>IF(B97&gt;0, B97-'Rates Table'!I12, 0)</f>
        <v>0</v>
      </c>
      <c r="I98" s="9" t="s">
        <v>19</v>
      </c>
      <c r="J98" s="47">
        <f>IF(B97&gt;0, B97-'Rates Table'!L12, 0)</f>
        <v>0</v>
      </c>
      <c r="K98" s="9" t="s">
        <v>19</v>
      </c>
      <c r="L98" s="46">
        <f>IF(B97&gt;0, B97-'Rates Table'!O12, 0)</f>
        <v>0</v>
      </c>
      <c r="M98" s="9" t="s">
        <v>19</v>
      </c>
      <c r="N98" s="46">
        <f>IF(B97&gt;0, B97-'Rates Table'!R12, 0)</f>
        <v>0</v>
      </c>
      <c r="O98" s="9" t="s">
        <v>19</v>
      </c>
      <c r="P98" s="46">
        <f>IF(B97&gt;0, B97-'Rates Table'!U12, 0)</f>
        <v>0</v>
      </c>
      <c r="Q98" s="9" t="s">
        <v>19</v>
      </c>
      <c r="R98" s="46">
        <f>IF(B97&gt;0, B97-'Rates Table'!X12, 0)</f>
        <v>0</v>
      </c>
      <c r="S98" s="9" t="s">
        <v>19</v>
      </c>
      <c r="T98" s="48">
        <f>IF(B97&gt;0, B97-'Rates Table'!AA12, 0)</f>
        <v>0</v>
      </c>
      <c r="U98" s="13"/>
    </row>
    <row r="99" spans="1:21" ht="16" thickTop="1" x14ac:dyDescent="0.35">
      <c r="A99" s="225"/>
      <c r="B99" s="227"/>
      <c r="C99" s="25" t="s">
        <v>18</v>
      </c>
      <c r="D99" s="26">
        <f>IF(B99&gt;0, (B99/52)-'Rates Table'!B12, 0)</f>
        <v>0</v>
      </c>
      <c r="E99" s="25" t="s">
        <v>18</v>
      </c>
      <c r="F99" s="19">
        <f>IF(B99&gt;0, (B99/52)-'Rates Table'!E12, 0)</f>
        <v>0</v>
      </c>
      <c r="G99" s="25" t="s">
        <v>18</v>
      </c>
      <c r="H99" s="19">
        <f>IF(B99&gt;0, (B99/52)-'Rates Table'!H12, 0)</f>
        <v>0</v>
      </c>
      <c r="I99" s="25" t="s">
        <v>18</v>
      </c>
      <c r="J99" s="20">
        <f>IF(B99&gt;0, (B99/52)-'Rates Table'!K12, 0)</f>
        <v>0</v>
      </c>
      <c r="K99" s="25" t="s">
        <v>18</v>
      </c>
      <c r="L99" s="19">
        <f>IF(B99&gt;0, (B99/52)-'Rates Table'!N12, 0)</f>
        <v>0</v>
      </c>
      <c r="M99" s="25" t="s">
        <v>18</v>
      </c>
      <c r="N99" s="19">
        <f>IF(B99&gt;0, (B99/52)-'Rates Table'!Q12, 0)</f>
        <v>0</v>
      </c>
      <c r="O99" s="25" t="s">
        <v>18</v>
      </c>
      <c r="P99" s="19">
        <f>IF(B99&gt;0, (B99/52)-'Rates Table'!T12, 0)</f>
        <v>0</v>
      </c>
      <c r="Q99" s="25" t="s">
        <v>18</v>
      </c>
      <c r="R99" s="19">
        <f>IF(B99&gt;0, (B99/52)-'Rates Table'!W12, 0)</f>
        <v>0</v>
      </c>
      <c r="S99" s="25" t="s">
        <v>18</v>
      </c>
      <c r="T99" s="36">
        <f>IF(B99&gt;0, (B99/52)-'Rates Table'!Z12, 0)</f>
        <v>0</v>
      </c>
      <c r="U99" s="13"/>
    </row>
    <row r="100" spans="1:21" ht="16" thickBot="1" x14ac:dyDescent="0.4">
      <c r="A100" s="226"/>
      <c r="B100" s="228"/>
      <c r="C100" s="9" t="s">
        <v>19</v>
      </c>
      <c r="D100" s="33">
        <f>IF(B99&gt;0, B99-'Rates Table'!C12, 0)</f>
        <v>0</v>
      </c>
      <c r="E100" s="9" t="s">
        <v>19</v>
      </c>
      <c r="F100" s="46">
        <f>IF(B99&gt;0, B99-'Rates Table'!F12, 0)</f>
        <v>0</v>
      </c>
      <c r="G100" s="9" t="s">
        <v>19</v>
      </c>
      <c r="H100" s="46">
        <f>IF(B99&gt;0, B99-'Rates Table'!I12, 0)</f>
        <v>0</v>
      </c>
      <c r="I100" s="9" t="s">
        <v>19</v>
      </c>
      <c r="J100" s="47">
        <f>IF(B99&gt;0, B99-'Rates Table'!L12, 0)</f>
        <v>0</v>
      </c>
      <c r="K100" s="9" t="s">
        <v>19</v>
      </c>
      <c r="L100" s="46">
        <f>IF(B99&gt;0, B99-'Rates Table'!O12, 0)</f>
        <v>0</v>
      </c>
      <c r="M100" s="9" t="s">
        <v>19</v>
      </c>
      <c r="N100" s="46">
        <f>IF(B99&gt;0, B99-'Rates Table'!R12, 0)</f>
        <v>0</v>
      </c>
      <c r="O100" s="9" t="s">
        <v>19</v>
      </c>
      <c r="P100" s="46">
        <f>IF(B99&gt;0, B99-'Rates Table'!U12, 0)</f>
        <v>0</v>
      </c>
      <c r="Q100" s="9" t="s">
        <v>19</v>
      </c>
      <c r="R100" s="46">
        <f>IF(B99&gt;0, B99-'Rates Table'!X12, 0)</f>
        <v>0</v>
      </c>
      <c r="S100" s="9" t="s">
        <v>19</v>
      </c>
      <c r="T100" s="48">
        <f>IF(B99&gt;0, B99-'Rates Table'!AA12, 0)</f>
        <v>0</v>
      </c>
      <c r="U100" s="13"/>
    </row>
    <row r="101" spans="1:21" ht="16" thickTop="1" x14ac:dyDescent="0.35">
      <c r="A101" s="221"/>
      <c r="B101" s="223"/>
      <c r="C101" s="17" t="s">
        <v>18</v>
      </c>
      <c r="D101" s="26">
        <f>IF(B101&gt;0, (B101/52)-'Rates Table'!B12, 0)</f>
        <v>0</v>
      </c>
      <c r="E101" s="25" t="s">
        <v>18</v>
      </c>
      <c r="F101" s="19">
        <f>IF(B101&gt;0, (B101/52)-'Rates Table'!E12, 0)</f>
        <v>0</v>
      </c>
      <c r="G101" s="25" t="s">
        <v>18</v>
      </c>
      <c r="H101" s="19">
        <f>IF(B101&gt;0, (B101/52)-'Rates Table'!H12, 0)</f>
        <v>0</v>
      </c>
      <c r="I101" s="25" t="s">
        <v>18</v>
      </c>
      <c r="J101" s="20">
        <f>IF(B101&gt;0, (B101/52)-'Rates Table'!K12, 0)</f>
        <v>0</v>
      </c>
      <c r="K101" s="25" t="s">
        <v>18</v>
      </c>
      <c r="L101" s="19">
        <f>IF(B101&gt;0, (B101/52)-'Rates Table'!N12, 0)</f>
        <v>0</v>
      </c>
      <c r="M101" s="25" t="s">
        <v>18</v>
      </c>
      <c r="N101" s="19">
        <f>IF(B101&gt;0, (B101/52)-'Rates Table'!Q12, 0)</f>
        <v>0</v>
      </c>
      <c r="O101" s="25" t="s">
        <v>18</v>
      </c>
      <c r="P101" s="19">
        <f>IF(B101&gt;0, (B101/52)-'Rates Table'!T12, 0)</f>
        <v>0</v>
      </c>
      <c r="Q101" s="25" t="s">
        <v>18</v>
      </c>
      <c r="R101" s="19">
        <f>IF(B101&gt;0, (B101/52)-'Rates Table'!W12, 0)</f>
        <v>0</v>
      </c>
      <c r="S101" s="25" t="s">
        <v>18</v>
      </c>
      <c r="T101" s="36">
        <f>IF(B101&gt;0, (B101/52)-'Rates Table'!Z12, 0)</f>
        <v>0</v>
      </c>
      <c r="U101" s="13"/>
    </row>
    <row r="102" spans="1:21" ht="16" thickBot="1" x14ac:dyDescent="0.4">
      <c r="A102" s="222"/>
      <c r="B102" s="224"/>
      <c r="C102" s="111" t="s">
        <v>19</v>
      </c>
      <c r="D102" s="33">
        <f>IF(B101&gt;0, B101-'Rates Table'!C12, 0)</f>
        <v>0</v>
      </c>
      <c r="E102" s="9" t="s">
        <v>19</v>
      </c>
      <c r="F102" s="46">
        <f>IF(B101&gt;0, B101-'Rates Table'!F12, 0)</f>
        <v>0</v>
      </c>
      <c r="G102" s="9" t="s">
        <v>19</v>
      </c>
      <c r="H102" s="46">
        <f>IF(B101&gt;0, B101-'Rates Table'!I12, 0)</f>
        <v>0</v>
      </c>
      <c r="I102" s="9" t="s">
        <v>19</v>
      </c>
      <c r="J102" s="47">
        <f>IF(B101&gt;0, B101-'Rates Table'!L12, 0)</f>
        <v>0</v>
      </c>
      <c r="K102" s="9" t="s">
        <v>19</v>
      </c>
      <c r="L102" s="46">
        <f>IF(B101&gt;0, B101-'Rates Table'!O12, 0)</f>
        <v>0</v>
      </c>
      <c r="M102" s="9" t="s">
        <v>19</v>
      </c>
      <c r="N102" s="46">
        <f>IF(B101&gt;0, B101-'Rates Table'!R12, 0)</f>
        <v>0</v>
      </c>
      <c r="O102" s="9" t="s">
        <v>19</v>
      </c>
      <c r="P102" s="46">
        <f>IF(B101&gt;0, B101-'Rates Table'!U12, 0)</f>
        <v>0</v>
      </c>
      <c r="Q102" s="9" t="s">
        <v>19</v>
      </c>
      <c r="R102" s="46">
        <f>IF(B101&gt;0, B101-'Rates Table'!X12, 0)</f>
        <v>0</v>
      </c>
      <c r="S102" s="9" t="s">
        <v>19</v>
      </c>
      <c r="T102" s="48">
        <f>IF(B101&gt;0, B101-'Rates Table'!AA12, 0)</f>
        <v>0</v>
      </c>
      <c r="U102" s="13"/>
    </row>
    <row r="103" spans="1:21" ht="16" thickTop="1" x14ac:dyDescent="0.35">
      <c r="A103" s="225"/>
      <c r="B103" s="227"/>
      <c r="C103" s="25" t="s">
        <v>18</v>
      </c>
      <c r="D103" s="26">
        <f>IF(B103&gt;0, (B103/52)-'Rates Table'!B12, 0)</f>
        <v>0</v>
      </c>
      <c r="E103" s="25" t="s">
        <v>18</v>
      </c>
      <c r="F103" s="19">
        <f>IF(B103&gt;0, (B103/52)-'Rates Table'!E12, 0)</f>
        <v>0</v>
      </c>
      <c r="G103" s="25" t="s">
        <v>18</v>
      </c>
      <c r="H103" s="19">
        <f>IF(B103&gt;0, (B103/52)-'Rates Table'!H12, 0)</f>
        <v>0</v>
      </c>
      <c r="I103" s="25" t="s">
        <v>18</v>
      </c>
      <c r="J103" s="20">
        <f>IF(B103&gt;0, (B103/52)-'Rates Table'!K12, 0)</f>
        <v>0</v>
      </c>
      <c r="K103" s="25" t="s">
        <v>18</v>
      </c>
      <c r="L103" s="19">
        <f>IF(B103&gt;0, (B103/52)-'Rates Table'!N12, 0)</f>
        <v>0</v>
      </c>
      <c r="M103" s="25" t="s">
        <v>18</v>
      </c>
      <c r="N103" s="19">
        <f>IF(B103&gt;0, (B103/52)-'Rates Table'!Q12, 0)</f>
        <v>0</v>
      </c>
      <c r="O103" s="25" t="s">
        <v>18</v>
      </c>
      <c r="P103" s="19">
        <f>IF(B103&gt;0, (B103/52)-'Rates Table'!T12, 0)</f>
        <v>0</v>
      </c>
      <c r="Q103" s="25" t="s">
        <v>18</v>
      </c>
      <c r="R103" s="19">
        <f>IF(B103&gt;0, (B103/52)-'Rates Table'!W12, 0)</f>
        <v>0</v>
      </c>
      <c r="S103" s="25" t="s">
        <v>18</v>
      </c>
      <c r="T103" s="36">
        <f>IF(B103&gt;0, (B103/52)-'Rates Table'!Z12, 0)</f>
        <v>0</v>
      </c>
      <c r="U103" s="13"/>
    </row>
    <row r="104" spans="1:21" ht="16" thickBot="1" x14ac:dyDescent="0.4">
      <c r="A104" s="226"/>
      <c r="B104" s="228"/>
      <c r="C104" s="9" t="s">
        <v>19</v>
      </c>
      <c r="D104" s="33">
        <f>IF(B103&gt;0, B103-'Rates Table'!C12, 0)</f>
        <v>0</v>
      </c>
      <c r="E104" s="9" t="s">
        <v>19</v>
      </c>
      <c r="F104" s="46">
        <f>IF(B103&gt;0, B103-'Rates Table'!F12, 0)</f>
        <v>0</v>
      </c>
      <c r="G104" s="9" t="s">
        <v>19</v>
      </c>
      <c r="H104" s="46">
        <f>IF(B103&gt;0, B103-'Rates Table'!I12, 0)</f>
        <v>0</v>
      </c>
      <c r="I104" s="9" t="s">
        <v>19</v>
      </c>
      <c r="J104" s="47">
        <f>IF(B103&gt;0, B103-'Rates Table'!L12, 0)</f>
        <v>0</v>
      </c>
      <c r="K104" s="9" t="s">
        <v>19</v>
      </c>
      <c r="L104" s="46">
        <f>IF(B103&gt;0, B103-'Rates Table'!O12, 0)</f>
        <v>0</v>
      </c>
      <c r="M104" s="9" t="s">
        <v>19</v>
      </c>
      <c r="N104" s="46">
        <f>IF(B103&gt;0, B103-'Rates Table'!R12, 0)</f>
        <v>0</v>
      </c>
      <c r="O104" s="9" t="s">
        <v>19</v>
      </c>
      <c r="P104" s="46">
        <f>IF(B103&gt;0, B103-'Rates Table'!U12, 0)</f>
        <v>0</v>
      </c>
      <c r="Q104" s="9" t="s">
        <v>19</v>
      </c>
      <c r="R104" s="46">
        <f>IF(B103&gt;0, B103-'Rates Table'!X12, 0)</f>
        <v>0</v>
      </c>
      <c r="S104" s="9" t="s">
        <v>19</v>
      </c>
      <c r="T104" s="48">
        <f>IF(B103&gt;0, B103-'Rates Table'!AA12, 0)</f>
        <v>0</v>
      </c>
      <c r="U104" s="13"/>
    </row>
    <row r="105" spans="1:21" ht="16" thickTop="1" x14ac:dyDescent="0.35">
      <c r="A105" s="221"/>
      <c r="B105" s="223"/>
      <c r="C105" s="17" t="s">
        <v>18</v>
      </c>
      <c r="D105" s="26">
        <f>IF(B105&gt;0, (B105/52)-'Rates Table'!B12, 0)</f>
        <v>0</v>
      </c>
      <c r="E105" s="25" t="s">
        <v>18</v>
      </c>
      <c r="F105" s="19">
        <f>IF(B105&gt;0, (B105/52)-'Rates Table'!E12, 0)</f>
        <v>0</v>
      </c>
      <c r="G105" s="25" t="s">
        <v>18</v>
      </c>
      <c r="H105" s="19">
        <f>IF(B105&gt;0, (B105/52)-'Rates Table'!H12, 0)</f>
        <v>0</v>
      </c>
      <c r="I105" s="25" t="s">
        <v>18</v>
      </c>
      <c r="J105" s="20">
        <f>IF(B105&gt;0, (B105/52)-'Rates Table'!K12, 0)</f>
        <v>0</v>
      </c>
      <c r="K105" s="25" t="s">
        <v>18</v>
      </c>
      <c r="L105" s="19">
        <f>IF(B105&gt;0, (B105/52)-'Rates Table'!N12, 0)</f>
        <v>0</v>
      </c>
      <c r="M105" s="25" t="s">
        <v>18</v>
      </c>
      <c r="N105" s="19">
        <f>IF(B105&gt;0, (B105/52)-'Rates Table'!Q12, 0)</f>
        <v>0</v>
      </c>
      <c r="O105" s="25" t="s">
        <v>18</v>
      </c>
      <c r="P105" s="19">
        <f>IF(B105&gt;0, (B105/52)-'Rates Table'!T12, 0)</f>
        <v>0</v>
      </c>
      <c r="Q105" s="25" t="s">
        <v>18</v>
      </c>
      <c r="R105" s="19">
        <f>IF(B105&gt;0, (B105/52)-'Rates Table'!W12, 0)</f>
        <v>0</v>
      </c>
      <c r="S105" s="25" t="s">
        <v>18</v>
      </c>
      <c r="T105" s="36">
        <f>IF(B105&gt;0, (B105/52)-'Rates Table'!Z12, 0)</f>
        <v>0</v>
      </c>
      <c r="U105" s="13"/>
    </row>
    <row r="106" spans="1:21" ht="16" thickBot="1" x14ac:dyDescent="0.4">
      <c r="A106" s="222"/>
      <c r="B106" s="224"/>
      <c r="C106" s="111" t="s">
        <v>19</v>
      </c>
      <c r="D106" s="33">
        <f>IF(B105&gt;0, B105-'Rates Table'!C12, 0)</f>
        <v>0</v>
      </c>
      <c r="E106" s="9" t="s">
        <v>19</v>
      </c>
      <c r="F106" s="46">
        <f>IF(B105&gt;0, B105-'Rates Table'!F12, 0)</f>
        <v>0</v>
      </c>
      <c r="G106" s="9" t="s">
        <v>19</v>
      </c>
      <c r="H106" s="46">
        <f>IF(B105&gt;0, B105-'Rates Table'!I12, 0)</f>
        <v>0</v>
      </c>
      <c r="I106" s="9" t="s">
        <v>19</v>
      </c>
      <c r="J106" s="47">
        <f>IF(B105&gt;0, B105-'Rates Table'!L12, 0)</f>
        <v>0</v>
      </c>
      <c r="K106" s="9" t="s">
        <v>19</v>
      </c>
      <c r="L106" s="46">
        <f>IF(B105&gt;0, B105-'Rates Table'!O12, 0)</f>
        <v>0</v>
      </c>
      <c r="M106" s="9" t="s">
        <v>19</v>
      </c>
      <c r="N106" s="46">
        <f>IF(B105&gt;0, B105-'Rates Table'!R12, 0)</f>
        <v>0</v>
      </c>
      <c r="O106" s="9" t="s">
        <v>19</v>
      </c>
      <c r="P106" s="46">
        <f>IF(B105&gt;0, B105-'Rates Table'!U12, 0)</f>
        <v>0</v>
      </c>
      <c r="Q106" s="9" t="s">
        <v>19</v>
      </c>
      <c r="R106" s="46">
        <f>IF(B105&gt;0, B105-'Rates Table'!X12, 0)</f>
        <v>0</v>
      </c>
      <c r="S106" s="9" t="s">
        <v>19</v>
      </c>
      <c r="T106" s="48">
        <f>IF(B105&gt;0, B105-'Rates Table'!AA12, 0)</f>
        <v>0</v>
      </c>
      <c r="U106" s="13"/>
    </row>
    <row r="107" spans="1:21" ht="16" thickTop="1" x14ac:dyDescent="0.35">
      <c r="A107" s="225"/>
      <c r="B107" s="227"/>
      <c r="C107" s="25" t="s">
        <v>18</v>
      </c>
      <c r="D107" s="26">
        <f>IF(B107&gt;0, (B107/52)-'Rates Table'!B12, 0)</f>
        <v>0</v>
      </c>
      <c r="E107" s="25" t="s">
        <v>18</v>
      </c>
      <c r="F107" s="19">
        <f>IF(B107&gt;0, (B107/52)-'Rates Table'!E12, 0)</f>
        <v>0</v>
      </c>
      <c r="G107" s="25" t="s">
        <v>18</v>
      </c>
      <c r="H107" s="19">
        <f>IF(B107&gt;0, (B107/52)-'Rates Table'!H12, 0)</f>
        <v>0</v>
      </c>
      <c r="I107" s="25" t="s">
        <v>18</v>
      </c>
      <c r="J107" s="20">
        <f>IF(B107&gt;0, (B107/52)-'Rates Table'!K12, 0)</f>
        <v>0</v>
      </c>
      <c r="K107" s="25" t="s">
        <v>18</v>
      </c>
      <c r="L107" s="19">
        <f>IF(B107&gt;0, (B107/52)-'Rates Table'!N12, 0)</f>
        <v>0</v>
      </c>
      <c r="M107" s="25" t="s">
        <v>18</v>
      </c>
      <c r="N107" s="19">
        <f>IF(B107&gt;0, (B107/52)-'Rates Table'!Q12, 0)</f>
        <v>0</v>
      </c>
      <c r="O107" s="25" t="s">
        <v>18</v>
      </c>
      <c r="P107" s="19">
        <f>IF(B107&gt;0, (B107/52)-'Rates Table'!T12, 0)</f>
        <v>0</v>
      </c>
      <c r="Q107" s="25" t="s">
        <v>18</v>
      </c>
      <c r="R107" s="19">
        <f>IF(B107&gt;0, (B107/52)-'Rates Table'!W12, 0)</f>
        <v>0</v>
      </c>
      <c r="S107" s="25" t="s">
        <v>18</v>
      </c>
      <c r="T107" s="36">
        <f>IF(B107&gt;0, (B107/52)-'Rates Table'!Z12, 0)</f>
        <v>0</v>
      </c>
      <c r="U107" s="13"/>
    </row>
    <row r="108" spans="1:21" ht="16" thickBot="1" x14ac:dyDescent="0.4">
      <c r="A108" s="265"/>
      <c r="B108" s="228"/>
      <c r="C108" s="9" t="s">
        <v>19</v>
      </c>
      <c r="D108" s="33">
        <f>IF(B107&gt;0, B107-'Rates Table'!C12, 0)</f>
        <v>0</v>
      </c>
      <c r="E108" s="9" t="s">
        <v>19</v>
      </c>
      <c r="F108" s="46">
        <f>IF(B107&gt;0, B107-'Rates Table'!F12, 0)</f>
        <v>0</v>
      </c>
      <c r="G108" s="9" t="s">
        <v>19</v>
      </c>
      <c r="H108" s="46">
        <f>IF(B107&gt;0, B107-'Rates Table'!I12, 0)</f>
        <v>0</v>
      </c>
      <c r="I108" s="9" t="s">
        <v>19</v>
      </c>
      <c r="J108" s="47">
        <f>IF(B107&gt;0, B107-'Rates Table'!L12, 0)</f>
        <v>0</v>
      </c>
      <c r="K108" s="9" t="s">
        <v>19</v>
      </c>
      <c r="L108" s="46">
        <f>IF(B107&gt;0, B107-'Rates Table'!O12, 0)</f>
        <v>0</v>
      </c>
      <c r="M108" s="9" t="s">
        <v>19</v>
      </c>
      <c r="N108" s="46">
        <f>IF(B107&gt;0, B107-'Rates Table'!R12, 0)</f>
        <v>0</v>
      </c>
      <c r="O108" s="9" t="s">
        <v>19</v>
      </c>
      <c r="P108" s="46">
        <f>IF(B107&gt;0, B107-'Rates Table'!U12, 0)</f>
        <v>0</v>
      </c>
      <c r="Q108" s="9" t="s">
        <v>19</v>
      </c>
      <c r="R108" s="46">
        <f>IF(B107&gt;0, B107-'Rates Table'!X12, 0)</f>
        <v>0</v>
      </c>
      <c r="S108" s="9" t="s">
        <v>19</v>
      </c>
      <c r="T108" s="48">
        <f>IF(B107&gt;0, B107-'Rates Table'!AA12, 0)</f>
        <v>0</v>
      </c>
      <c r="U108" s="13"/>
    </row>
    <row r="109" spans="1:21" ht="8.25" customHeight="1" thickBot="1" x14ac:dyDescent="0.4">
      <c r="A109" s="254"/>
      <c r="B109" s="255"/>
      <c r="C109" s="255"/>
      <c r="D109" s="255"/>
      <c r="E109" s="255"/>
      <c r="F109" s="255"/>
      <c r="G109" s="255"/>
      <c r="H109" s="255"/>
      <c r="I109" s="255"/>
      <c r="J109" s="255"/>
      <c r="K109" s="255"/>
      <c r="L109" s="255"/>
      <c r="M109" s="255"/>
      <c r="N109" s="255"/>
      <c r="O109" s="255"/>
      <c r="P109" s="255"/>
      <c r="Q109" s="255"/>
      <c r="R109" s="255"/>
      <c r="S109" s="255"/>
      <c r="T109" s="256"/>
      <c r="U109" s="13"/>
    </row>
    <row r="110" spans="1:21" ht="16" hidden="1" thickTop="1" x14ac:dyDescent="0.35">
      <c r="A110" s="247" t="s">
        <v>20</v>
      </c>
      <c r="B110" s="248"/>
      <c r="C110" s="49" t="s">
        <v>18</v>
      </c>
      <c r="D110" s="50">
        <f>SUMIFS(D9:D108, D9:D108, "&lt;1", C9:C108, "W")</f>
        <v>0</v>
      </c>
      <c r="E110" s="50">
        <f t="shared" ref="E110:S110" si="0">SUMIFS(E9:E68, E9:E68, "&lt;1", D9:D68, "W")</f>
        <v>0</v>
      </c>
      <c r="F110" s="50">
        <f>SUMIFS(F9:F108, F9:F108, "&lt;1", E9:E108, "W")</f>
        <v>0</v>
      </c>
      <c r="G110" s="50">
        <f t="shared" si="0"/>
        <v>0</v>
      </c>
      <c r="H110" s="50">
        <f>SUMIFS(H9:H108, H9:H108, "&lt;1", G9:G108, "W")</f>
        <v>0</v>
      </c>
      <c r="I110" s="50">
        <f t="shared" si="0"/>
        <v>0</v>
      </c>
      <c r="J110" s="50">
        <f>SUMIFS(J9:J108, J9:J108, "&lt;1", I9:I108, "W")</f>
        <v>0</v>
      </c>
      <c r="K110" s="50">
        <f t="shared" si="0"/>
        <v>0</v>
      </c>
      <c r="L110" s="50">
        <f>SUMIFS(L9:L108, L9:L108, "&lt;1", K9:K108, "W")</f>
        <v>0</v>
      </c>
      <c r="M110" s="50">
        <f t="shared" si="0"/>
        <v>0</v>
      </c>
      <c r="N110" s="50">
        <f>SUMIFS(N9:N108, N9:N108, "&lt;1", M9:M108, "W")</f>
        <v>0</v>
      </c>
      <c r="O110" s="50">
        <f t="shared" si="0"/>
        <v>0</v>
      </c>
      <c r="P110" s="50">
        <f>SUMIFS(P9:P108, P9:P108, "&lt;1", O9:O108, "W")</f>
        <v>0</v>
      </c>
      <c r="Q110" s="50">
        <f t="shared" si="0"/>
        <v>0</v>
      </c>
      <c r="R110" s="50">
        <f>SUMIFS(R9:R108, R9:R108, "&lt;1", Q9:Q108, "W")</f>
        <v>0</v>
      </c>
      <c r="S110" s="50">
        <f t="shared" si="0"/>
        <v>0</v>
      </c>
      <c r="T110" s="51">
        <f>SUMIFS(T9:T108, T9:T108, "&lt;1", S9:S108, "W")</f>
        <v>0</v>
      </c>
      <c r="U110" s="44"/>
    </row>
    <row r="111" spans="1:21" ht="16" hidden="1" thickBot="1" x14ac:dyDescent="0.4">
      <c r="A111" s="249"/>
      <c r="B111" s="250"/>
      <c r="C111" s="52" t="s">
        <v>19</v>
      </c>
      <c r="D111" s="53">
        <f>SUMIFS(D10:D108, D10:D108, "&lt;1", C10:C108, "A")</f>
        <v>0</v>
      </c>
      <c r="E111" s="53">
        <f t="shared" ref="E111" si="1">SUMIFS(E10:E110, E10:E110, "&lt;1", D10:D110, "W")</f>
        <v>0</v>
      </c>
      <c r="F111" s="53">
        <f>SUMIFS(F10:F110, F10:F110, "&lt;1", E10:E110, "A")</f>
        <v>0</v>
      </c>
      <c r="G111" s="53">
        <f>SUMIFS(G10:G110, G10:G110, "&lt;1", F10:F110, "W")</f>
        <v>0</v>
      </c>
      <c r="H111" s="53">
        <f>SUMIFS(H10:H108, H10:H108, "&lt;1", G10:G108, "A")</f>
        <v>0</v>
      </c>
      <c r="I111" s="53">
        <f>SUMIFS(I10:I110, I10:I110, "&lt;1", H10:H110, "W")</f>
        <v>0</v>
      </c>
      <c r="J111" s="53">
        <f>SUMIFS(J10:J108, J10:J108, "&lt;1", I10:I108, "A")</f>
        <v>0</v>
      </c>
      <c r="K111" s="53">
        <f>SUMIFS(K10:K110, K10:K110, "&lt;1", J10:J110, "W")</f>
        <v>0</v>
      </c>
      <c r="L111" s="53">
        <f>SUMIFS(L10:L108, L10:L108, "&lt;1", K10:K108, "A")</f>
        <v>0</v>
      </c>
      <c r="M111" s="53">
        <f>SUMIFS(M10:M110, M10:M110, "&lt;1", L10:L110, "W")</f>
        <v>0</v>
      </c>
      <c r="N111" s="53">
        <f>SUMIFS(N10:N108, N10:N108, "&lt;1", M10:M108, "A")</f>
        <v>0</v>
      </c>
      <c r="O111" s="53">
        <f>SUMIFS(O10:O110, O10:O110, "&lt;1", N10:N110, "W")</f>
        <v>0</v>
      </c>
      <c r="P111" s="53">
        <f>SUMIFS(P10:P108, P10:P108, "&lt;1", O10:O108, "A")</f>
        <v>0</v>
      </c>
      <c r="Q111" s="53">
        <f>SUMIFS(Q10:Q110, Q10:Q110, "&lt;1", P10:P110, "W")</f>
        <v>0</v>
      </c>
      <c r="R111" s="53">
        <f>SUMIFS(R10:R108, R10:R108, "&lt;1", Q10:Q108, "A")</f>
        <v>0</v>
      </c>
      <c r="S111" s="53">
        <f>SUMIFS(S10:S110, S10:S110, "&lt;1", R10:R110, "W")</f>
        <v>0</v>
      </c>
      <c r="T111" s="54">
        <f>SUMIFS(T10:T108, T10:T108, "&lt;1", S10:S108, "A")</f>
        <v>0</v>
      </c>
      <c r="U111" s="13"/>
    </row>
    <row r="112" spans="1:21" ht="16.5" thickTop="1" thickBot="1" x14ac:dyDescent="0.4">
      <c r="A112" s="134"/>
      <c r="B112" s="135"/>
      <c r="C112" s="136"/>
      <c r="D112" s="137" t="s">
        <v>3</v>
      </c>
      <c r="E112" s="210" t="s">
        <v>4</v>
      </c>
      <c r="F112" s="211"/>
      <c r="G112" s="210" t="s">
        <v>5</v>
      </c>
      <c r="H112" s="211"/>
      <c r="I112" s="210" t="s">
        <v>6</v>
      </c>
      <c r="J112" s="211"/>
      <c r="K112" s="210" t="s">
        <v>7</v>
      </c>
      <c r="L112" s="211"/>
      <c r="M112" s="210" t="s">
        <v>8</v>
      </c>
      <c r="N112" s="211"/>
      <c r="O112" s="210" t="s">
        <v>9</v>
      </c>
      <c r="P112" s="211"/>
      <c r="Q112" s="210" t="s">
        <v>10</v>
      </c>
      <c r="R112" s="211"/>
      <c r="S112" s="257" t="s">
        <v>11</v>
      </c>
      <c r="T112" s="258"/>
      <c r="U112" s="13"/>
    </row>
    <row r="113" spans="1:21" ht="16" thickTop="1" x14ac:dyDescent="0.35">
      <c r="A113" s="247" t="s">
        <v>20</v>
      </c>
      <c r="B113" s="248"/>
      <c r="C113" s="61" t="s">
        <v>18</v>
      </c>
      <c r="D113" s="101">
        <f>ABS(D110)</f>
        <v>0</v>
      </c>
      <c r="E113" s="101">
        <f t="shared" ref="E113:T113" si="2">ABS(E110)</f>
        <v>0</v>
      </c>
      <c r="F113" s="101">
        <f t="shared" si="2"/>
        <v>0</v>
      </c>
      <c r="G113" s="101">
        <f t="shared" si="2"/>
        <v>0</v>
      </c>
      <c r="H113" s="101">
        <f t="shared" si="2"/>
        <v>0</v>
      </c>
      <c r="I113" s="101">
        <f t="shared" si="2"/>
        <v>0</v>
      </c>
      <c r="J113" s="101">
        <f t="shared" si="2"/>
        <v>0</v>
      </c>
      <c r="K113" s="101">
        <f t="shared" si="2"/>
        <v>0</v>
      </c>
      <c r="L113" s="101">
        <f t="shared" si="2"/>
        <v>0</v>
      </c>
      <c r="M113" s="101">
        <f t="shared" si="2"/>
        <v>0</v>
      </c>
      <c r="N113" s="101">
        <f t="shared" si="2"/>
        <v>0</v>
      </c>
      <c r="O113" s="101">
        <f t="shared" si="2"/>
        <v>0</v>
      </c>
      <c r="P113" s="101">
        <f t="shared" si="2"/>
        <v>0</v>
      </c>
      <c r="Q113" s="101">
        <f t="shared" si="2"/>
        <v>0</v>
      </c>
      <c r="R113" s="101">
        <f t="shared" si="2"/>
        <v>0</v>
      </c>
      <c r="S113" s="101">
        <f t="shared" si="2"/>
        <v>0</v>
      </c>
      <c r="T113" s="102">
        <f t="shared" si="2"/>
        <v>0</v>
      </c>
      <c r="U113" s="13"/>
    </row>
    <row r="114" spans="1:21" ht="16" thickBot="1" x14ac:dyDescent="0.4">
      <c r="A114" s="249"/>
      <c r="B114" s="250"/>
      <c r="C114" s="138" t="s">
        <v>19</v>
      </c>
      <c r="D114" s="103">
        <f>ABS(D111)</f>
        <v>0</v>
      </c>
      <c r="E114" s="103">
        <f t="shared" ref="E114:T114" si="3">ABS(E111)</f>
        <v>0</v>
      </c>
      <c r="F114" s="103">
        <f t="shared" si="3"/>
        <v>0</v>
      </c>
      <c r="G114" s="103">
        <f t="shared" si="3"/>
        <v>0</v>
      </c>
      <c r="H114" s="103">
        <f t="shared" si="3"/>
        <v>0</v>
      </c>
      <c r="I114" s="103">
        <f t="shared" si="3"/>
        <v>0</v>
      </c>
      <c r="J114" s="103">
        <f t="shared" si="3"/>
        <v>0</v>
      </c>
      <c r="K114" s="103">
        <f t="shared" si="3"/>
        <v>0</v>
      </c>
      <c r="L114" s="103">
        <f t="shared" si="3"/>
        <v>0</v>
      </c>
      <c r="M114" s="103">
        <f t="shared" si="3"/>
        <v>0</v>
      </c>
      <c r="N114" s="103">
        <f t="shared" si="3"/>
        <v>0</v>
      </c>
      <c r="O114" s="103">
        <f t="shared" si="3"/>
        <v>0</v>
      </c>
      <c r="P114" s="103">
        <f t="shared" si="3"/>
        <v>0</v>
      </c>
      <c r="Q114" s="103">
        <f t="shared" si="3"/>
        <v>0</v>
      </c>
      <c r="R114" s="103">
        <f t="shared" si="3"/>
        <v>0</v>
      </c>
      <c r="S114" s="103">
        <f t="shared" si="3"/>
        <v>0</v>
      </c>
      <c r="T114" s="104">
        <f t="shared" si="3"/>
        <v>0</v>
      </c>
      <c r="U114" s="13"/>
    </row>
    <row r="115" spans="1:21" ht="16" thickTop="1" x14ac:dyDescent="0.35">
      <c r="A115" s="98"/>
      <c r="B115" s="99"/>
      <c r="C115" s="99"/>
      <c r="D115" s="100"/>
      <c r="E115" s="100"/>
      <c r="F115" s="100"/>
      <c r="G115" s="100"/>
      <c r="H115" s="100"/>
      <c r="I115" s="100"/>
      <c r="J115" s="100"/>
      <c r="K115" s="100"/>
      <c r="L115" s="100"/>
      <c r="M115" s="100"/>
      <c r="N115" s="100"/>
      <c r="O115" s="100"/>
      <c r="P115" s="100"/>
      <c r="Q115" s="100"/>
      <c r="R115" s="100"/>
      <c r="S115" s="100"/>
      <c r="T115" s="100"/>
    </row>
    <row r="116" spans="1:21" x14ac:dyDescent="0.35">
      <c r="A116" s="251" t="s">
        <v>65</v>
      </c>
      <c r="B116" s="252"/>
      <c r="C116" s="252"/>
      <c r="D116" s="253"/>
    </row>
  </sheetData>
  <sheetProtection algorithmName="SHA-512" hashValue="E8sGbZw7tPOcZ9KQ6XxaeXWjpJeDQKvrHSYegvqJqmlKAYM+DeI7mPOy00OqIa67S9PDps7DT6pSOSZFmg8K2w==" saltValue="6V4fMkt4qiF351Me8HUbWQ==" spinCount="100000" sheet="1" objects="1" scenarios="1"/>
  <mergeCells count="134">
    <mergeCell ref="A1:B1"/>
    <mergeCell ref="C1:T1"/>
    <mergeCell ref="A2:T2"/>
    <mergeCell ref="A105:A106"/>
    <mergeCell ref="B105:B106"/>
    <mergeCell ref="A107:A108"/>
    <mergeCell ref="B107:B108"/>
    <mergeCell ref="A99:A100"/>
    <mergeCell ref="B99:B100"/>
    <mergeCell ref="A101:A102"/>
    <mergeCell ref="B101:B102"/>
    <mergeCell ref="A103:A104"/>
    <mergeCell ref="B103:B104"/>
    <mergeCell ref="A93:A94"/>
    <mergeCell ref="B93:B94"/>
    <mergeCell ref="A95:A96"/>
    <mergeCell ref="B95:B96"/>
    <mergeCell ref="A97:A98"/>
    <mergeCell ref="B97:B98"/>
    <mergeCell ref="A87:A88"/>
    <mergeCell ref="B87:B88"/>
    <mergeCell ref="A89:A90"/>
    <mergeCell ref="B89:B90"/>
    <mergeCell ref="A91:A92"/>
    <mergeCell ref="A113:B114"/>
    <mergeCell ref="A116:D116"/>
    <mergeCell ref="A109:T109"/>
    <mergeCell ref="A110:B111"/>
    <mergeCell ref="B91:B92"/>
    <mergeCell ref="A81:A82"/>
    <mergeCell ref="B81:B82"/>
    <mergeCell ref="A83:A84"/>
    <mergeCell ref="B83:B84"/>
    <mergeCell ref="A85:A86"/>
    <mergeCell ref="B85:B86"/>
    <mergeCell ref="E112:F112"/>
    <mergeCell ref="G112:H112"/>
    <mergeCell ref="I112:J112"/>
    <mergeCell ref="K112:L112"/>
    <mergeCell ref="M112:N112"/>
    <mergeCell ref="O112:P112"/>
    <mergeCell ref="Q112:R112"/>
    <mergeCell ref="S112:T112"/>
    <mergeCell ref="A3:T3"/>
    <mergeCell ref="A7:T7"/>
    <mergeCell ref="E8:F8"/>
    <mergeCell ref="G8:H8"/>
    <mergeCell ref="I8:J8"/>
    <mergeCell ref="K8:L8"/>
    <mergeCell ref="M8:N8"/>
    <mergeCell ref="O8:P8"/>
    <mergeCell ref="E4:F4"/>
    <mergeCell ref="G4:H4"/>
    <mergeCell ref="I4:J4"/>
    <mergeCell ref="K4:L4"/>
    <mergeCell ref="M4:N4"/>
    <mergeCell ref="Q8:R8"/>
    <mergeCell ref="S8:T8"/>
    <mergeCell ref="O4:P4"/>
    <mergeCell ref="Q4:R4"/>
    <mergeCell ref="S4:T4"/>
    <mergeCell ref="A4:B6"/>
    <mergeCell ref="A9:A10"/>
    <mergeCell ref="B9:B10"/>
    <mergeCell ref="A11:A12"/>
    <mergeCell ref="B11:B12"/>
    <mergeCell ref="A13:A14"/>
    <mergeCell ref="B13:B14"/>
    <mergeCell ref="A15:A16"/>
    <mergeCell ref="B15:B16"/>
    <mergeCell ref="A17:A18"/>
    <mergeCell ref="B17:B18"/>
    <mergeCell ref="A19:A20"/>
    <mergeCell ref="B19:B20"/>
    <mergeCell ref="A21:A22"/>
    <mergeCell ref="B21:B22"/>
    <mergeCell ref="A23:A24"/>
    <mergeCell ref="B23:B24"/>
    <mergeCell ref="A25:A26"/>
    <mergeCell ref="B25:B26"/>
    <mergeCell ref="A27:A28"/>
    <mergeCell ref="B27:B28"/>
    <mergeCell ref="A29:A30"/>
    <mergeCell ref="B29:B30"/>
    <mergeCell ref="A31:A32"/>
    <mergeCell ref="B31:B32"/>
    <mergeCell ref="A33:A34"/>
    <mergeCell ref="B33:B34"/>
    <mergeCell ref="A35:A36"/>
    <mergeCell ref="B35:B36"/>
    <mergeCell ref="A37:A38"/>
    <mergeCell ref="B37:B38"/>
    <mergeCell ref="A49:A50"/>
    <mergeCell ref="B49:B50"/>
    <mergeCell ref="A51:A52"/>
    <mergeCell ref="B51:B52"/>
    <mergeCell ref="A53:A54"/>
    <mergeCell ref="B53:B54"/>
    <mergeCell ref="A39:A40"/>
    <mergeCell ref="B39:B40"/>
    <mergeCell ref="A41:A42"/>
    <mergeCell ref="B41:B42"/>
    <mergeCell ref="A43:A44"/>
    <mergeCell ref="B43:B44"/>
    <mergeCell ref="A45:A46"/>
    <mergeCell ref="B45:B46"/>
    <mergeCell ref="A47:A48"/>
    <mergeCell ref="B47:B48"/>
    <mergeCell ref="A61:A62"/>
    <mergeCell ref="B61:B62"/>
    <mergeCell ref="A63:A64"/>
    <mergeCell ref="B63:B64"/>
    <mergeCell ref="A65:A66"/>
    <mergeCell ref="B65:B66"/>
    <mergeCell ref="A55:A56"/>
    <mergeCell ref="B55:B56"/>
    <mergeCell ref="A57:A58"/>
    <mergeCell ref="B57:B58"/>
    <mergeCell ref="A59:A60"/>
    <mergeCell ref="B59:B60"/>
    <mergeCell ref="A77:A78"/>
    <mergeCell ref="B77:B78"/>
    <mergeCell ref="A79:A80"/>
    <mergeCell ref="B79:B80"/>
    <mergeCell ref="A67:A68"/>
    <mergeCell ref="B67:B68"/>
    <mergeCell ref="A69:A70"/>
    <mergeCell ref="B69:B70"/>
    <mergeCell ref="A71:A72"/>
    <mergeCell ref="B71:B72"/>
    <mergeCell ref="A73:A74"/>
    <mergeCell ref="B73:B74"/>
    <mergeCell ref="A75:A76"/>
    <mergeCell ref="B75:B76"/>
  </mergeCells>
  <conditionalFormatting sqref="D9:D10">
    <cfRule type="colorScale" priority="19">
      <colorScale>
        <cfvo type="num" val="-1"/>
        <cfvo type="num" val="0"/>
        <cfvo type="num" val="1"/>
        <color rgb="FFF8696B"/>
        <color theme="0"/>
        <color rgb="FF63BE7B"/>
      </colorScale>
    </cfRule>
  </conditionalFormatting>
  <conditionalFormatting sqref="D11:D14">
    <cfRule type="colorScale" priority="16">
      <colorScale>
        <cfvo type="num" val="-1"/>
        <cfvo type="num" val="0"/>
        <cfvo type="num" val="1"/>
        <color rgb="FFF8696B"/>
        <color theme="0"/>
        <color rgb="FF63BE7B"/>
      </colorScale>
    </cfRule>
  </conditionalFormatting>
  <conditionalFormatting sqref="D15:D108">
    <cfRule type="colorScale" priority="1">
      <colorScale>
        <cfvo type="num" val="-1"/>
        <cfvo type="num" val="0"/>
        <cfvo type="num" val="1"/>
        <color rgb="FFF8696B"/>
        <color theme="0"/>
        <color rgb="FF63BE7B"/>
      </colorScale>
    </cfRule>
  </conditionalFormatting>
  <conditionalFormatting sqref="D110:T111">
    <cfRule type="colorScale" priority="15">
      <colorScale>
        <cfvo type="num" val="-1"/>
        <cfvo type="num" val="0"/>
        <cfvo type="num" val="1"/>
        <color rgb="FFF8696B"/>
        <color theme="0"/>
        <color rgb="FF63BE7B"/>
      </colorScale>
    </cfRule>
  </conditionalFormatting>
  <conditionalFormatting sqref="F9:F108">
    <cfRule type="colorScale" priority="20">
      <colorScale>
        <cfvo type="num" val="-1"/>
        <cfvo type="num" val="0"/>
        <cfvo type="num" val="1"/>
        <color rgb="FFF8696B"/>
        <color theme="0"/>
        <color rgb="FF63BE7B"/>
      </colorScale>
    </cfRule>
  </conditionalFormatting>
  <conditionalFormatting sqref="H9:H108 J9:J108 L9:L108 N9:N108 P9:P108 R9:R108 T9:T108">
    <cfRule type="colorScale" priority="18">
      <colorScale>
        <cfvo type="num" val="-1"/>
        <cfvo type="num" val="0"/>
        <cfvo type="num" val="1"/>
        <color rgb="FFF8696B"/>
        <color theme="0"/>
        <color rgb="FF63BE7B"/>
      </colorScale>
    </cfRule>
  </conditionalFormatting>
  <pageMargins left="0.7" right="0.7" top="0.75" bottom="0.75" header="0.3" footer="0.3"/>
  <pageSetup orientation="portrait" r:id="rId1"/>
  <ignoredErrors>
    <ignoredError sqref="D10:D13 F11:F13 F10 H10:H11 J10:J11 L10:L11 N10:N11 P10:P11 R10:R11 T10:T11 H12:H13 J12:J13 L12:L13 N12:N13 P12:P13 R12:R13 T12:T13 D14:D15 F14:F15 H14:H15 J14:J15 L14:L15 N14:N15 P14:P15 R14:R15 T14:T15 D16:D17 F16:F17 H16:H17 J16:J17 L16:L17 N16:N17 P16:P17 R16:R17 T16:T17 D18:D19 F18:F19 H18:H19 J18:J19 L18:L19 N18:N19 P18:P19 R18:R19 T18:T19 D20:D21 F20:F21 H20:H21 J20:J21 L20:L21 N20:N21 P20:P21 R20:R21 T20:T21 D22:D23 F22:F23 H22:H23 J22:J23 L22:L23 N22:N23 P22:P23 R22:R23 T22:T23 D24:D25 F24:F25 H24:H25 J24:J25 L24:L25 N24:N25 P24:P25 R24:R25 T24:T25 D26:D27 F26:F27 H26:H27 J26:J27 L26:L27 N26:N27 P26:P27 R26:R27 T26:T27 D28:D29 F28:F29 H28:H29 J28:J29 L28:L29 N28:N29 P28:P29 R28:R29 T28:T29 D30:D31 F30:F31 H30:H31 J30:J31 L30:L31 N30:N31 P30:P31 R30:R31 T30:T31 D32:D33 F32:F33 H32:H33 J32:J33 L32:L33 N32:N33 P32:P33 R32:R33 T32:T33 D34:D35 F34:F35 H34:H35 J34:J35 L34:L35 N34:N35 P34:P35 R34:R35 T34:T35 D36:D37 F36:F37 H36:H37 J36:J37 L36:L37 N36:N37 P36:P37 R36:R37 T36:T37 D38:D41 F38:F41 H38:H41 J38:J41 L38:L41 N38:N41 P38:P41 R38:R41 T38:T41 D42:D43 F42:F43 H42:H43 J42:J43 L42:L43 N42:N43 P42:P43 R42:R43 T42:T43 D44:D45 F44:F45 H44:H45 J44:J45 L44:L45 N44:N45 P44:P45 R44:R45 T44:T45 D46:D47 F46:F47 H46:H47 J46:J47 L46:L47 N46:N47 P46:P47 R46:R47 T46:T47 D48:D49 F48:F49 H48:H49 J48:J49 L48:L49 N48:N49 P48:P49 R48:R49 T48:T49 D50:D51 F50:F51 H50:H51 J50:J51 L50:L51 N50:N51 P50:P51 R50:R51 T50:T51 D52:D53 F52:F53 H52:H53 J52:J53 L52:L53 N52:N53 P52:P53 R52:R53 T52:T53 D54:D55 F54:F55 H54:H55 J54:J55 L54:L55 N54:N55 P54:P55 R54:R55 T54:T55 D56:D57 F56:F57 H56:H57 J56:J57 L56:L57 N56:N57 P56:P57 R56:R57 T56:T57 D58:D59 F58:F59 H58:H59 J58:J59 L58:L59 N58:N59 P58:P59 R58:R59 T58:T59 D60:D68 F60:F68 H60:H68 J60:J68 L60:L68 N60:N68 P60:P68 R60:R68 T60:T68 G111 L87:L89 D85:D87 F85:F87 H85:H87 J85:J87 L85:L86 N85:N87 P85:P87 R85:R87 T85:T87 D88:D89 F88:F89 H88:H89 J88:J89 N88:N89 P88:P89 R88:R89 T88:T89 D90:D91 F90:F91 H90:H91 J90:J91 L90:L91 N90:N91 P90:P91 R90:R91 T90 D92 F92 H92 J92 L92 N92 P92 R92 T92 D94 F94 H94 J94 L94 N94 P94 R94 T94 D96 F96 H96 J96 L96 N96 P96 R96 T96 D98 F98 H98 J98 L98 N98 P98 R98 T98 D100 F100 H100 J100 L100 N100 P100 R100 T100 D102 F102 H102 J102 L102 N102 P102 R102 T102 D104 F104 H104 J104 L104 N104 P104 R104 T104 D106 F106 H106 J106 L106 N106 P106 R106 T106 D69:D71 F69:F71 H69:H70 J69:J70 L69:L70 N69:N70 P69:P70 R69:R70 T69:T70 H71:H72 J71:J72 L71:L72 N71:N72 P71:P72 R71:R72 T71:T72 D72:D74 F72:F74 H73:H74 J73:J74 L73:L74 N73:N74 P73:P74 R73:R74 T73:T74 D75:D77 F75:F76 H75:H76 J75:J76 L75:L76 N75:N76 P75:P76 R75:R76 T75:T76 F77:F78 H77:H78 J77:J78 L77:L78 N77:N78 P77:P78 R77:R78 T77:T78 D78:D80 F80 H80 J80 L80 N80 P80 R80 T80 D82 F82 H82 J82 L82 N82 P82 R82 T82 D84 F84 H84 J84 L84 N84 P84 R84 T84 I111 K111 M111 O111 S111 Q1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A70F7-E085-4E11-A026-499DAAD20B18}">
  <sheetPr>
    <tabColor rgb="FFFFC10E"/>
  </sheetPr>
  <dimension ref="A1:CE114"/>
  <sheetViews>
    <sheetView zoomScaleNormal="100" workbookViewId="0">
      <selection activeCell="B119" sqref="B119"/>
    </sheetView>
  </sheetViews>
  <sheetFormatPr defaultColWidth="10.83203125" defaultRowHeight="15.5" x14ac:dyDescent="0.35"/>
  <cols>
    <col min="1" max="1" width="18.75" style="1" customWidth="1"/>
    <col min="2" max="2" width="10.83203125" style="1" customWidth="1"/>
    <col min="3" max="3" width="10.83203125" style="1"/>
    <col min="4" max="4" width="8.25" style="1" customWidth="1"/>
    <col min="5" max="5" width="11.75" style="11" customWidth="1"/>
    <col min="6" max="6" width="11.75" style="11" hidden="1" customWidth="1"/>
    <col min="7" max="7" width="13.58203125" style="11" bestFit="1" customWidth="1"/>
    <col min="8" max="8" width="13.58203125" style="11" hidden="1" customWidth="1"/>
    <col min="9" max="9" width="13.58203125" style="11" bestFit="1" customWidth="1"/>
    <col min="10" max="10" width="13.58203125" style="11" hidden="1" customWidth="1"/>
    <col min="11" max="11" width="13.58203125" style="11" bestFit="1" customWidth="1"/>
    <col min="12" max="12" width="13.58203125" style="11" hidden="1" customWidth="1"/>
    <col min="13" max="13" width="13.58203125" style="11" bestFit="1" customWidth="1"/>
    <col min="14" max="14" width="13.58203125" style="11" hidden="1" customWidth="1"/>
    <col min="15" max="15" width="13.58203125" style="11" bestFit="1" customWidth="1"/>
    <col min="16" max="16" width="13.58203125" style="11" hidden="1" customWidth="1"/>
    <col min="17" max="17" width="13.58203125" style="11" bestFit="1" customWidth="1"/>
    <col min="18" max="18" width="13.58203125" style="11" hidden="1" customWidth="1"/>
    <col min="19" max="19" width="13.58203125" style="11" bestFit="1" customWidth="1"/>
    <col min="20" max="20" width="13.58203125" style="11" hidden="1" customWidth="1"/>
    <col min="21" max="21" width="13.58203125" style="11" bestFit="1" customWidth="1"/>
    <col min="22" max="16384" width="10.83203125" style="1"/>
  </cols>
  <sheetData>
    <row r="1" spans="1:83" ht="169.5" customHeight="1" thickTop="1" thickBot="1" x14ac:dyDescent="0.4">
      <c r="A1" s="280" t="s">
        <v>52</v>
      </c>
      <c r="B1" s="281"/>
      <c r="C1" s="147" t="s">
        <v>61</v>
      </c>
      <c r="D1" s="148"/>
      <c r="E1" s="148"/>
      <c r="F1" s="148"/>
      <c r="G1" s="148"/>
      <c r="H1" s="148"/>
      <c r="I1" s="148"/>
      <c r="J1" s="148"/>
      <c r="K1" s="148"/>
      <c r="L1" s="148"/>
      <c r="M1" s="148"/>
      <c r="N1" s="148"/>
      <c r="O1" s="148"/>
      <c r="P1" s="148"/>
      <c r="Q1" s="148"/>
      <c r="R1" s="148"/>
      <c r="S1" s="148"/>
      <c r="T1" s="148"/>
      <c r="U1" s="149"/>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row>
    <row r="2" spans="1:83" ht="9.75" customHeight="1" thickTop="1" x14ac:dyDescent="0.35">
      <c r="A2" s="282"/>
      <c r="B2" s="283"/>
      <c r="C2" s="283"/>
      <c r="D2" s="283"/>
      <c r="E2" s="283"/>
      <c r="F2" s="283"/>
      <c r="G2" s="283"/>
      <c r="H2" s="283"/>
      <c r="I2" s="283"/>
      <c r="J2" s="283"/>
      <c r="K2" s="283"/>
      <c r="L2" s="283"/>
      <c r="M2" s="283"/>
      <c r="N2" s="283"/>
      <c r="O2" s="283"/>
      <c r="P2" s="283"/>
      <c r="Q2" s="283"/>
      <c r="R2" s="283"/>
      <c r="S2" s="283"/>
      <c r="T2" s="283"/>
      <c r="U2" s="283"/>
      <c r="V2" s="13"/>
    </row>
    <row r="3" spans="1:83" ht="21" x14ac:dyDescent="0.5">
      <c r="A3" s="212" t="s">
        <v>12</v>
      </c>
      <c r="B3" s="213"/>
      <c r="C3" s="213"/>
      <c r="D3" s="213"/>
      <c r="E3" s="213"/>
      <c r="F3" s="213"/>
      <c r="G3" s="213"/>
      <c r="H3" s="213"/>
      <c r="I3" s="213"/>
      <c r="J3" s="213"/>
      <c r="K3" s="213"/>
      <c r="L3" s="213"/>
      <c r="M3" s="213"/>
      <c r="N3" s="213"/>
      <c r="O3" s="213"/>
      <c r="P3" s="213"/>
      <c r="Q3" s="213"/>
      <c r="R3" s="213"/>
      <c r="S3" s="213"/>
      <c r="T3" s="213"/>
      <c r="U3" s="236"/>
      <c r="V3" s="13"/>
    </row>
    <row r="4" spans="1:83" ht="31" x14ac:dyDescent="0.35">
      <c r="A4" s="241" t="s">
        <v>28</v>
      </c>
      <c r="B4" s="242"/>
      <c r="C4" s="242"/>
      <c r="D4" s="55" t="s">
        <v>21</v>
      </c>
      <c r="E4" s="123" t="s">
        <v>3</v>
      </c>
      <c r="F4" s="124"/>
      <c r="G4" s="124" t="s">
        <v>4</v>
      </c>
      <c r="H4" s="124"/>
      <c r="I4" s="124" t="s">
        <v>5</v>
      </c>
      <c r="J4" s="124"/>
      <c r="K4" s="124" t="s">
        <v>6</v>
      </c>
      <c r="L4" s="124"/>
      <c r="M4" s="124" t="s">
        <v>7</v>
      </c>
      <c r="N4" s="124"/>
      <c r="O4" s="124" t="s">
        <v>8</v>
      </c>
      <c r="P4" s="124"/>
      <c r="Q4" s="124" t="s">
        <v>9</v>
      </c>
      <c r="R4" s="124"/>
      <c r="S4" s="124" t="s">
        <v>10</v>
      </c>
      <c r="T4" s="124"/>
      <c r="U4" s="125" t="s">
        <v>11</v>
      </c>
      <c r="V4" s="13"/>
    </row>
    <row r="5" spans="1:83" ht="21" customHeight="1" x14ac:dyDescent="0.35">
      <c r="A5" s="243"/>
      <c r="B5" s="244"/>
      <c r="C5" s="244"/>
      <c r="D5" s="58" t="s">
        <v>0</v>
      </c>
      <c r="E5" s="126">
        <f>'Rates Table'!B12</f>
        <v>675</v>
      </c>
      <c r="F5" s="126"/>
      <c r="G5" s="126">
        <f>'Rates Table'!E12</f>
        <v>821.4</v>
      </c>
      <c r="H5" s="126"/>
      <c r="I5" s="309">
        <f>'Rates Table'!H12</f>
        <v>1014.3000000000001</v>
      </c>
      <c r="J5" s="309"/>
      <c r="K5" s="309">
        <f>'Rates Table'!K12</f>
        <v>1101.8000000000002</v>
      </c>
      <c r="L5" s="309"/>
      <c r="M5" s="309">
        <f>'Rates Table'!N12</f>
        <v>1302.4000000000001</v>
      </c>
      <c r="N5" s="127"/>
      <c r="O5" s="127">
        <f>'Rates Table'!Q12</f>
        <v>1337.6</v>
      </c>
      <c r="P5" s="127"/>
      <c r="Q5" s="127">
        <f>'Rates Table'!T12</f>
        <v>1538.1</v>
      </c>
      <c r="R5" s="127"/>
      <c r="S5" s="127">
        <f>'Rates Table'!W12</f>
        <v>1568.7</v>
      </c>
      <c r="T5" s="127"/>
      <c r="U5" s="128">
        <f>'Rates Table'!Z12</f>
        <v>1780</v>
      </c>
      <c r="V5" s="13"/>
    </row>
    <row r="6" spans="1:83" ht="34.5" customHeight="1" thickBot="1" x14ac:dyDescent="0.4">
      <c r="A6" s="245"/>
      <c r="B6" s="246"/>
      <c r="C6" s="246"/>
      <c r="D6" s="58" t="s">
        <v>1</v>
      </c>
      <c r="E6" s="133">
        <f>'Rates Table'!C12</f>
        <v>35100</v>
      </c>
      <c r="F6" s="126"/>
      <c r="G6" s="126">
        <f>'Rates Table'!F12</f>
        <v>42712.800000000003</v>
      </c>
      <c r="H6" s="126"/>
      <c r="I6" s="309">
        <f>'Rates Table'!I12</f>
        <v>52743.600000000006</v>
      </c>
      <c r="J6" s="309"/>
      <c r="K6" s="309">
        <f>'Rates Table'!L12</f>
        <v>57293.600000000006</v>
      </c>
      <c r="L6" s="309"/>
      <c r="M6" s="309">
        <f>'Rates Table'!O12</f>
        <v>67724.800000000003</v>
      </c>
      <c r="N6" s="127"/>
      <c r="O6" s="127">
        <f>'Rates Table'!R12</f>
        <v>69555.199999999997</v>
      </c>
      <c r="P6" s="127"/>
      <c r="Q6" s="127">
        <f>'Rates Table'!U12</f>
        <v>79981.2</v>
      </c>
      <c r="R6" s="127"/>
      <c r="S6" s="127">
        <f>'Rates Table'!X12</f>
        <v>81572.400000000009</v>
      </c>
      <c r="T6" s="127"/>
      <c r="U6" s="128">
        <f>'Rates Table'!AA12</f>
        <v>92560</v>
      </c>
      <c r="V6" s="13"/>
    </row>
    <row r="7" spans="1:83" ht="19" thickTop="1" x14ac:dyDescent="0.45">
      <c r="A7" s="207" t="s">
        <v>22</v>
      </c>
      <c r="B7" s="208"/>
      <c r="C7" s="208"/>
      <c r="D7" s="208"/>
      <c r="E7" s="208"/>
      <c r="F7" s="208"/>
      <c r="G7" s="208"/>
      <c r="H7" s="208"/>
      <c r="I7" s="208"/>
      <c r="J7" s="208"/>
      <c r="K7" s="208"/>
      <c r="L7" s="208"/>
      <c r="M7" s="208"/>
      <c r="N7" s="208"/>
      <c r="O7" s="208"/>
      <c r="P7" s="208"/>
      <c r="Q7" s="208"/>
      <c r="R7" s="208"/>
      <c r="S7" s="208"/>
      <c r="T7" s="208"/>
      <c r="U7" s="272"/>
      <c r="V7" s="13"/>
    </row>
    <row r="8" spans="1:83" ht="31.5" thickBot="1" x14ac:dyDescent="0.4">
      <c r="A8" s="129" t="s">
        <v>13</v>
      </c>
      <c r="B8" s="130" t="s">
        <v>23</v>
      </c>
      <c r="C8" s="130" t="s">
        <v>24</v>
      </c>
      <c r="D8" s="141"/>
      <c r="E8" s="140" t="s">
        <v>3</v>
      </c>
      <c r="F8" s="131"/>
      <c r="G8" s="124" t="s">
        <v>4</v>
      </c>
      <c r="H8" s="124"/>
      <c r="I8" s="124" t="s">
        <v>5</v>
      </c>
      <c r="J8" s="124"/>
      <c r="K8" s="124" t="s">
        <v>6</v>
      </c>
      <c r="L8" s="124"/>
      <c r="M8" s="124" t="s">
        <v>7</v>
      </c>
      <c r="N8" s="124"/>
      <c r="O8" s="124" t="s">
        <v>8</v>
      </c>
      <c r="P8" s="124"/>
      <c r="Q8" s="124" t="s">
        <v>9</v>
      </c>
      <c r="R8" s="124"/>
      <c r="S8" s="124" t="s">
        <v>10</v>
      </c>
      <c r="T8" s="124"/>
      <c r="U8" s="125" t="s">
        <v>11</v>
      </c>
      <c r="V8" s="13"/>
    </row>
    <row r="9" spans="1:83" ht="16" thickTop="1" x14ac:dyDescent="0.35">
      <c r="A9" s="232"/>
      <c r="B9" s="223"/>
      <c r="C9" s="266">
        <f>B9/2080</f>
        <v>0</v>
      </c>
      <c r="D9" s="17" t="s">
        <v>25</v>
      </c>
      <c r="E9" s="89"/>
      <c r="F9" s="17" t="s">
        <v>25</v>
      </c>
      <c r="G9" s="89"/>
      <c r="H9" s="17" t="s">
        <v>25</v>
      </c>
      <c r="I9" s="89"/>
      <c r="J9" s="17" t="s">
        <v>25</v>
      </c>
      <c r="K9" s="89"/>
      <c r="L9" s="17" t="s">
        <v>25</v>
      </c>
      <c r="M9" s="89"/>
      <c r="N9" s="17" t="s">
        <v>25</v>
      </c>
      <c r="O9" s="89"/>
      <c r="P9" s="17" t="s">
        <v>25</v>
      </c>
      <c r="Q9" s="89"/>
      <c r="R9" s="17" t="s">
        <v>25</v>
      </c>
      <c r="S9" s="89"/>
      <c r="T9" s="17" t="s">
        <v>25</v>
      </c>
      <c r="U9" s="89"/>
      <c r="V9" s="13"/>
    </row>
    <row r="10" spans="1:83" ht="16" thickBot="1" x14ac:dyDescent="0.4">
      <c r="A10" s="233"/>
      <c r="B10" s="229"/>
      <c r="C10" s="267"/>
      <c r="D10" s="21" t="s">
        <v>26</v>
      </c>
      <c r="E10" s="22">
        <f>IF(B9&gt;'Rates Table'!C12,0,E9*(C9*1.5))</f>
        <v>0</v>
      </c>
      <c r="F10" s="21" t="s">
        <v>26</v>
      </c>
      <c r="G10" s="97">
        <f>IF(B9&gt;'Rates Table'!F12,0,G9*(C9*1.5))</f>
        <v>0</v>
      </c>
      <c r="H10" s="21" t="s">
        <v>26</v>
      </c>
      <c r="I10" s="22">
        <f>IF(B9&gt;'Rates Table'!I12,0,I9*(C9*1.5))</f>
        <v>0</v>
      </c>
      <c r="J10" s="21" t="s">
        <v>26</v>
      </c>
      <c r="K10" s="22">
        <f>IF(B9&gt;'Rates Table'!L12,0,K9*(C9*1.5))</f>
        <v>0</v>
      </c>
      <c r="L10" s="21" t="s">
        <v>26</v>
      </c>
      <c r="M10" s="22">
        <f>IF(B9&gt;'Rates Table'!O12,0,M9*(C9*1.5))</f>
        <v>0</v>
      </c>
      <c r="N10" s="21" t="s">
        <v>26</v>
      </c>
      <c r="O10" s="22">
        <f>IF(B9&gt;'Rates Table'!R12,0,O9*(C9*1.5))</f>
        <v>0</v>
      </c>
      <c r="P10" s="21" t="s">
        <v>26</v>
      </c>
      <c r="Q10" s="22">
        <f>IF(B9&gt;'Rates Table'!U12,0,Q9*(C9*1.5))</f>
        <v>0</v>
      </c>
      <c r="R10" s="21" t="s">
        <v>26</v>
      </c>
      <c r="S10" s="22">
        <f>IF(B9&gt;'Rates Table'!X12,0,S9*(C9*1.5))</f>
        <v>0</v>
      </c>
      <c r="T10" s="21" t="s">
        <v>26</v>
      </c>
      <c r="U10" s="64">
        <f>IF(B9&gt;'Rates Table'!AA12,0,U9*(C9*1.5))</f>
        <v>0</v>
      </c>
      <c r="V10" s="13"/>
    </row>
    <row r="11" spans="1:83" ht="16" thickTop="1" x14ac:dyDescent="0.35">
      <c r="A11" s="234"/>
      <c r="B11" s="231"/>
      <c r="C11" s="266">
        <f>B11/2080</f>
        <v>0</v>
      </c>
      <c r="D11" s="25" t="s">
        <v>25</v>
      </c>
      <c r="E11" s="90"/>
      <c r="F11" s="25" t="s">
        <v>25</v>
      </c>
      <c r="G11" s="90"/>
      <c r="H11" s="25" t="s">
        <v>25</v>
      </c>
      <c r="I11" s="90"/>
      <c r="J11" s="25" t="s">
        <v>25</v>
      </c>
      <c r="K11" s="90"/>
      <c r="L11" s="25" t="s">
        <v>25</v>
      </c>
      <c r="M11" s="90"/>
      <c r="N11" s="25" t="s">
        <v>25</v>
      </c>
      <c r="O11" s="90"/>
      <c r="P11" s="25" t="s">
        <v>25</v>
      </c>
      <c r="Q11" s="90"/>
      <c r="R11" s="25" t="s">
        <v>25</v>
      </c>
      <c r="S11" s="90"/>
      <c r="T11" s="25" t="s">
        <v>25</v>
      </c>
      <c r="U11" s="90"/>
      <c r="V11" s="13"/>
    </row>
    <row r="12" spans="1:83" ht="16" thickBot="1" x14ac:dyDescent="0.4">
      <c r="A12" s="235"/>
      <c r="B12" s="228"/>
      <c r="C12" s="267"/>
      <c r="D12" s="29" t="s">
        <v>26</v>
      </c>
      <c r="E12" s="33">
        <f>IF(B11&gt;'Rates Table'!C12,0,E11*(C11*1.5))</f>
        <v>0</v>
      </c>
      <c r="F12" s="29" t="s">
        <v>26</v>
      </c>
      <c r="G12" s="33">
        <f>IF(B11&gt;'Rates Table'!F12,0,G11*(C11*1.5))</f>
        <v>0</v>
      </c>
      <c r="H12" s="29" t="s">
        <v>26</v>
      </c>
      <c r="I12" s="33">
        <f>IF(B11&gt;'Rates Table'!I12,0,I11*(C11*1.5))</f>
        <v>0</v>
      </c>
      <c r="J12" s="29" t="s">
        <v>26</v>
      </c>
      <c r="K12" s="33">
        <f>IF(B11&gt;'Rates Table'!L12,0,K11*(C11*1.5))</f>
        <v>0</v>
      </c>
      <c r="L12" s="29" t="s">
        <v>26</v>
      </c>
      <c r="M12" s="33">
        <f>IF(B11&gt;'Rates Table'!O12,0,M11*(C11*1.5))</f>
        <v>0</v>
      </c>
      <c r="N12" s="29" t="s">
        <v>26</v>
      </c>
      <c r="O12" s="33">
        <f>IF(B11&gt;'Rates Table'!R12,0,O11*(C11*1.5))</f>
        <v>0</v>
      </c>
      <c r="P12" s="29" t="s">
        <v>26</v>
      </c>
      <c r="Q12" s="33">
        <f>IF(B11&gt;'Rates Table'!U12,0,Q11*(C11*1.5))</f>
        <v>0</v>
      </c>
      <c r="R12" s="29" t="s">
        <v>26</v>
      </c>
      <c r="S12" s="33">
        <f>IF(B11&gt;'Rates Table'!X12,0,S11*(C11*1.5))</f>
        <v>0</v>
      </c>
      <c r="T12" s="29" t="s">
        <v>26</v>
      </c>
      <c r="U12" s="65">
        <f>IF(B11&gt;'Rates Table'!AA12,0,U11*(C11*1.5))</f>
        <v>0</v>
      </c>
      <c r="V12" s="13"/>
    </row>
    <row r="13" spans="1:83" ht="16" thickTop="1" x14ac:dyDescent="0.35">
      <c r="A13" s="221"/>
      <c r="B13" s="223"/>
      <c r="C13" s="266">
        <f t="shared" ref="C13:C21" si="0">B13/2080</f>
        <v>0</v>
      </c>
      <c r="D13" s="17" t="s">
        <v>25</v>
      </c>
      <c r="E13" s="89"/>
      <c r="F13" s="17" t="s">
        <v>25</v>
      </c>
      <c r="G13" s="89"/>
      <c r="H13" s="17" t="s">
        <v>25</v>
      </c>
      <c r="I13" s="89"/>
      <c r="J13" s="17" t="s">
        <v>25</v>
      </c>
      <c r="K13" s="89"/>
      <c r="L13" s="17" t="s">
        <v>25</v>
      </c>
      <c r="M13" s="89"/>
      <c r="N13" s="17" t="s">
        <v>25</v>
      </c>
      <c r="O13" s="89"/>
      <c r="P13" s="17" t="s">
        <v>25</v>
      </c>
      <c r="Q13" s="89"/>
      <c r="R13" s="17" t="s">
        <v>25</v>
      </c>
      <c r="S13" s="89"/>
      <c r="T13" s="17" t="s">
        <v>25</v>
      </c>
      <c r="U13" s="89"/>
      <c r="V13" s="13"/>
    </row>
    <row r="14" spans="1:83" ht="16" thickBot="1" x14ac:dyDescent="0.4">
      <c r="A14" s="222"/>
      <c r="B14" s="229"/>
      <c r="C14" s="267"/>
      <c r="D14" s="21" t="s">
        <v>26</v>
      </c>
      <c r="E14" s="30">
        <f>IF(B13&gt;'Rates Table'!C12,0,E13*(C13*1.5))</f>
        <v>0</v>
      </c>
      <c r="F14" s="21" t="s">
        <v>26</v>
      </c>
      <c r="G14" s="30">
        <f>IF(B13&gt;'Rates Table'!F12,0,G13*(C13*1.5))</f>
        <v>0</v>
      </c>
      <c r="H14" s="21" t="s">
        <v>26</v>
      </c>
      <c r="I14" s="30">
        <f>IF(B13&gt;'Rates Table'!I12,0,I13*(C13*1.5))</f>
        <v>0</v>
      </c>
      <c r="J14" s="21" t="s">
        <v>26</v>
      </c>
      <c r="K14" s="30">
        <f>IF(B13&gt;'Rates Table'!L12,0,K13*(C13*1.5))</f>
        <v>0</v>
      </c>
      <c r="L14" s="21" t="s">
        <v>26</v>
      </c>
      <c r="M14" s="30">
        <f>IF(B13&gt;'Rates Table'!O12,0,M13*(C13*1.5))</f>
        <v>0</v>
      </c>
      <c r="N14" s="21" t="s">
        <v>26</v>
      </c>
      <c r="O14" s="30">
        <f>IF(B13&gt;'Rates Table'!R12,0,O13*(C13*1.5))</f>
        <v>0</v>
      </c>
      <c r="P14" s="21" t="s">
        <v>26</v>
      </c>
      <c r="Q14" s="30">
        <f>IF(B13&gt;'Rates Table'!U12,0,Q13*(C13*1.5))</f>
        <v>0</v>
      </c>
      <c r="R14" s="21" t="s">
        <v>26</v>
      </c>
      <c r="S14" s="30">
        <f>IF(B13&gt;'Rates Table'!X12,0,S13*(C13*1.5))</f>
        <v>0</v>
      </c>
      <c r="T14" s="21" t="s">
        <v>26</v>
      </c>
      <c r="U14" s="66">
        <f>IF(B13&gt;'Rates Table'!AA12,0,U13*(C13*1.5))</f>
        <v>0</v>
      </c>
      <c r="V14" s="13"/>
    </row>
    <row r="15" spans="1:83" ht="16" thickTop="1" x14ac:dyDescent="0.35">
      <c r="A15" s="225"/>
      <c r="B15" s="231"/>
      <c r="C15" s="266">
        <f t="shared" si="0"/>
        <v>0</v>
      </c>
      <c r="D15" s="25" t="s">
        <v>25</v>
      </c>
      <c r="E15" s="90"/>
      <c r="F15" s="25" t="s">
        <v>25</v>
      </c>
      <c r="G15" s="90"/>
      <c r="H15" s="25" t="s">
        <v>25</v>
      </c>
      <c r="I15" s="90"/>
      <c r="J15" s="25" t="s">
        <v>25</v>
      </c>
      <c r="K15" s="90"/>
      <c r="L15" s="25" t="s">
        <v>25</v>
      </c>
      <c r="M15" s="90"/>
      <c r="N15" s="25" t="s">
        <v>25</v>
      </c>
      <c r="O15" s="90"/>
      <c r="P15" s="25" t="s">
        <v>25</v>
      </c>
      <c r="Q15" s="90"/>
      <c r="R15" s="25" t="s">
        <v>25</v>
      </c>
      <c r="S15" s="90"/>
      <c r="T15" s="25" t="s">
        <v>25</v>
      </c>
      <c r="U15" s="90"/>
      <c r="V15" s="13"/>
    </row>
    <row r="16" spans="1:83" ht="16" thickBot="1" x14ac:dyDescent="0.4">
      <c r="A16" s="226"/>
      <c r="B16" s="228"/>
      <c r="C16" s="267"/>
      <c r="D16" s="29" t="s">
        <v>26</v>
      </c>
      <c r="E16" s="33">
        <f>IF(B15&gt;'Rates Table'!C12,0,E15*(C15*1.5))</f>
        <v>0</v>
      </c>
      <c r="F16" s="29" t="s">
        <v>26</v>
      </c>
      <c r="G16" s="33">
        <f>IF(B15&gt;'Rates Table'!F12,0,G15*(C15*1.5))</f>
        <v>0</v>
      </c>
      <c r="H16" s="29" t="s">
        <v>26</v>
      </c>
      <c r="I16" s="33">
        <f>IF(B15&gt;'Rates Table'!I12,0,I15*(C15*1.5))</f>
        <v>0</v>
      </c>
      <c r="J16" s="29" t="s">
        <v>26</v>
      </c>
      <c r="K16" s="33">
        <f>IF(B15&gt;'Rates Table'!L12,0,K15*(C15*1.5))</f>
        <v>0</v>
      </c>
      <c r="L16" s="29" t="s">
        <v>26</v>
      </c>
      <c r="M16" s="33">
        <f>IF(B15&gt;'Rates Table'!O12,0,M15*(C15*1.5))</f>
        <v>0</v>
      </c>
      <c r="N16" s="29" t="s">
        <v>26</v>
      </c>
      <c r="O16" s="33">
        <f>IF(B15&gt;'Rates Table'!R12,0,O15*(C15*1.5))</f>
        <v>0</v>
      </c>
      <c r="P16" s="29" t="s">
        <v>26</v>
      </c>
      <c r="Q16" s="33">
        <f>IF(B15&gt;'Rates Table'!U12,0,Q15*(C15*1.5))</f>
        <v>0</v>
      </c>
      <c r="R16" s="29" t="s">
        <v>26</v>
      </c>
      <c r="S16" s="33">
        <f>IF(B15&gt;'Rates Table'!X12,0,S15*(C15*1.5))</f>
        <v>0</v>
      </c>
      <c r="T16" s="29" t="s">
        <v>26</v>
      </c>
      <c r="U16" s="65">
        <f>IF(B15&gt;'Rates Table'!AA12,0,U15*(C15*1.5))</f>
        <v>0</v>
      </c>
      <c r="V16" s="13"/>
    </row>
    <row r="17" spans="1:22" ht="16" thickTop="1" x14ac:dyDescent="0.35">
      <c r="A17" s="221"/>
      <c r="B17" s="223"/>
      <c r="C17" s="266">
        <f t="shared" si="0"/>
        <v>0</v>
      </c>
      <c r="D17" s="17" t="s">
        <v>25</v>
      </c>
      <c r="E17" s="89"/>
      <c r="F17" s="17" t="s">
        <v>25</v>
      </c>
      <c r="G17" s="89"/>
      <c r="H17" s="17" t="s">
        <v>25</v>
      </c>
      <c r="I17" s="89"/>
      <c r="J17" s="17" t="s">
        <v>25</v>
      </c>
      <c r="K17" s="89"/>
      <c r="L17" s="17" t="s">
        <v>25</v>
      </c>
      <c r="M17" s="89"/>
      <c r="N17" s="17" t="s">
        <v>25</v>
      </c>
      <c r="O17" s="89"/>
      <c r="P17" s="17" t="s">
        <v>25</v>
      </c>
      <c r="Q17" s="89"/>
      <c r="R17" s="17" t="s">
        <v>25</v>
      </c>
      <c r="S17" s="89"/>
      <c r="T17" s="17" t="s">
        <v>25</v>
      </c>
      <c r="U17" s="89"/>
      <c r="V17" s="13"/>
    </row>
    <row r="18" spans="1:22" ht="16" thickBot="1" x14ac:dyDescent="0.4">
      <c r="A18" s="222"/>
      <c r="B18" s="229"/>
      <c r="C18" s="267"/>
      <c r="D18" s="21" t="s">
        <v>26</v>
      </c>
      <c r="E18" s="33">
        <f>IF(B17&gt;'Rates Table'!C12,0,E17*(C17*1.5))</f>
        <v>0</v>
      </c>
      <c r="F18" s="21" t="s">
        <v>26</v>
      </c>
      <c r="G18" s="33">
        <f>IF(B17&gt;'Rates Table'!F12,0,G17*(C17*1.5))</f>
        <v>0</v>
      </c>
      <c r="H18" s="21" t="s">
        <v>26</v>
      </c>
      <c r="I18" s="33">
        <f>IF(B17&gt;'Rates Table'!I12,0,I17*(C17*1.5))</f>
        <v>0</v>
      </c>
      <c r="J18" s="21" t="s">
        <v>26</v>
      </c>
      <c r="K18" s="33">
        <f>IF(B17&gt;'Rates Table'!L12,0,K17*(C17*1.5))</f>
        <v>0</v>
      </c>
      <c r="L18" s="21" t="s">
        <v>26</v>
      </c>
      <c r="M18" s="33">
        <f>IF(B17&gt;'Rates Table'!O12,0,M17*(C17*1.5))</f>
        <v>0</v>
      </c>
      <c r="N18" s="21" t="s">
        <v>26</v>
      </c>
      <c r="O18" s="33">
        <f>IF(B17&gt;'Rates Table'!R12,0,O17*(C17*1.5))</f>
        <v>0</v>
      </c>
      <c r="P18" s="21" t="s">
        <v>26</v>
      </c>
      <c r="Q18" s="33">
        <f>IF(B17&gt;'Rates Table'!U12,0,Q17*(C17*1.5))</f>
        <v>0</v>
      </c>
      <c r="R18" s="21" t="s">
        <v>26</v>
      </c>
      <c r="S18" s="33">
        <f>IF(B17&gt;'Rates Table'!X12,0,S17*(C17*1.5))</f>
        <v>0</v>
      </c>
      <c r="T18" s="21" t="s">
        <v>26</v>
      </c>
      <c r="U18" s="65">
        <f>IF(B17&gt;'Rates Table'!AA12,0,U17*(C17*1.5))</f>
        <v>0</v>
      </c>
      <c r="V18" s="13"/>
    </row>
    <row r="19" spans="1:22" ht="16" thickTop="1" x14ac:dyDescent="0.35">
      <c r="A19" s="225"/>
      <c r="B19" s="231"/>
      <c r="C19" s="266">
        <f t="shared" si="0"/>
        <v>0</v>
      </c>
      <c r="D19" s="25" t="s">
        <v>25</v>
      </c>
      <c r="E19" s="90"/>
      <c r="F19" s="25" t="s">
        <v>25</v>
      </c>
      <c r="G19" s="90"/>
      <c r="H19" s="25" t="s">
        <v>25</v>
      </c>
      <c r="I19" s="90"/>
      <c r="J19" s="25" t="s">
        <v>25</v>
      </c>
      <c r="K19" s="90"/>
      <c r="L19" s="25" t="s">
        <v>25</v>
      </c>
      <c r="M19" s="90"/>
      <c r="N19" s="25" t="s">
        <v>25</v>
      </c>
      <c r="O19" s="90"/>
      <c r="P19" s="25" t="s">
        <v>25</v>
      </c>
      <c r="Q19" s="90"/>
      <c r="R19" s="25" t="s">
        <v>25</v>
      </c>
      <c r="S19" s="90"/>
      <c r="T19" s="25" t="s">
        <v>25</v>
      </c>
      <c r="U19" s="90"/>
      <c r="V19" s="13"/>
    </row>
    <row r="20" spans="1:22" ht="16" thickBot="1" x14ac:dyDescent="0.4">
      <c r="A20" s="226"/>
      <c r="B20" s="228"/>
      <c r="C20" s="267"/>
      <c r="D20" s="29" t="s">
        <v>26</v>
      </c>
      <c r="E20" s="33">
        <f>IF(B19&gt;'Rates Table'!C12,0,E19*(C19*1.5))</f>
        <v>0</v>
      </c>
      <c r="F20" s="29" t="s">
        <v>26</v>
      </c>
      <c r="G20" s="33">
        <f>IF(B19&gt;'Rates Table'!F12,0,G19*(C19*1.5))</f>
        <v>0</v>
      </c>
      <c r="H20" s="29" t="s">
        <v>26</v>
      </c>
      <c r="I20" s="33">
        <f>IF(B19&gt;'Rates Table'!I12,0,I19*(C19*1.5))</f>
        <v>0</v>
      </c>
      <c r="J20" s="29" t="s">
        <v>26</v>
      </c>
      <c r="K20" s="33">
        <f>IF(B19&gt;'Rates Table'!L12,0,K19*(C19*1.5))</f>
        <v>0</v>
      </c>
      <c r="L20" s="29" t="s">
        <v>26</v>
      </c>
      <c r="M20" s="33">
        <f>IF(B19&gt;'Rates Table'!O12,0,M19*(C19*1.5))</f>
        <v>0</v>
      </c>
      <c r="N20" s="29" t="s">
        <v>26</v>
      </c>
      <c r="O20" s="33">
        <f>IF(B19&gt;'Rates Table'!R12,0,O19*(C19*1.5))</f>
        <v>0</v>
      </c>
      <c r="P20" s="29" t="s">
        <v>26</v>
      </c>
      <c r="Q20" s="33">
        <f>IF(B19&gt;'Rates Table'!U12,0,Q19*(C19*1.5))</f>
        <v>0</v>
      </c>
      <c r="R20" s="29" t="s">
        <v>26</v>
      </c>
      <c r="S20" s="33">
        <f>IF(B19&gt;'Rates Table'!X12,0,S19*(C19*1.5))</f>
        <v>0</v>
      </c>
      <c r="T20" s="29" t="s">
        <v>26</v>
      </c>
      <c r="U20" s="65">
        <f>IF(B19&gt;'Rates Table'!AA12,0,U19*(C19*1.5))</f>
        <v>0</v>
      </c>
      <c r="V20" s="13"/>
    </row>
    <row r="21" spans="1:22" ht="16" thickTop="1" x14ac:dyDescent="0.35">
      <c r="A21" s="221"/>
      <c r="B21" s="223"/>
      <c r="C21" s="266">
        <f t="shared" si="0"/>
        <v>0</v>
      </c>
      <c r="D21" s="17" t="s">
        <v>25</v>
      </c>
      <c r="E21" s="89"/>
      <c r="F21" s="17" t="s">
        <v>25</v>
      </c>
      <c r="G21" s="89"/>
      <c r="H21" s="17" t="s">
        <v>25</v>
      </c>
      <c r="I21" s="89"/>
      <c r="J21" s="17" t="s">
        <v>25</v>
      </c>
      <c r="K21" s="89"/>
      <c r="L21" s="17" t="s">
        <v>25</v>
      </c>
      <c r="M21" s="89"/>
      <c r="N21" s="17" t="s">
        <v>25</v>
      </c>
      <c r="O21" s="89"/>
      <c r="P21" s="17" t="s">
        <v>25</v>
      </c>
      <c r="Q21" s="89"/>
      <c r="R21" s="17" t="s">
        <v>25</v>
      </c>
      <c r="S21" s="89"/>
      <c r="T21" s="17" t="s">
        <v>25</v>
      </c>
      <c r="U21" s="89"/>
      <c r="V21" s="13"/>
    </row>
    <row r="22" spans="1:22" ht="16" thickBot="1" x14ac:dyDescent="0.4">
      <c r="A22" s="222"/>
      <c r="B22" s="229"/>
      <c r="C22" s="267"/>
      <c r="D22" s="21" t="s">
        <v>26</v>
      </c>
      <c r="E22" s="33">
        <f>IF(B21&gt;'Rates Table'!C12,0,E21*(C21*1.5))</f>
        <v>0</v>
      </c>
      <c r="F22" s="21" t="s">
        <v>26</v>
      </c>
      <c r="G22" s="33">
        <f>IF(B21&gt;'Rates Table'!F12,0,G21*(C21*1.5))</f>
        <v>0</v>
      </c>
      <c r="H22" s="21" t="s">
        <v>26</v>
      </c>
      <c r="I22" s="33">
        <f>IF(B21&gt;'Rates Table'!I12,0,I21*(C21*1.5))</f>
        <v>0</v>
      </c>
      <c r="J22" s="21" t="s">
        <v>26</v>
      </c>
      <c r="K22" s="33">
        <f>IF(B21&gt;'Rates Table'!L12,0,K21*(C21*1.5))</f>
        <v>0</v>
      </c>
      <c r="L22" s="21" t="s">
        <v>26</v>
      </c>
      <c r="M22" s="33">
        <f>IF(B21&gt;'Rates Table'!O12,0,M21*(C21*1.5))</f>
        <v>0</v>
      </c>
      <c r="N22" s="21" t="s">
        <v>26</v>
      </c>
      <c r="O22" s="33">
        <f>IF(B21&gt;'Rates Table'!R12,0,O21*(C21*1.5))</f>
        <v>0</v>
      </c>
      <c r="P22" s="21" t="s">
        <v>26</v>
      </c>
      <c r="Q22" s="33">
        <f>IF(B21&gt;'Rates Table'!U12,0,Q21*(C21*1.5))</f>
        <v>0</v>
      </c>
      <c r="R22" s="21" t="s">
        <v>26</v>
      </c>
      <c r="S22" s="33">
        <f>IF(B21&gt;'Rates Table'!X12,0,S21*(C21*1.5))</f>
        <v>0</v>
      </c>
      <c r="T22" s="21" t="s">
        <v>26</v>
      </c>
      <c r="U22" s="65">
        <f>IF(B21&gt;'Rates Table'!AA12,0,U21*(C21*1.5))</f>
        <v>0</v>
      </c>
      <c r="V22" s="13"/>
    </row>
    <row r="23" spans="1:22" ht="16" thickTop="1" x14ac:dyDescent="0.35">
      <c r="A23" s="225"/>
      <c r="B23" s="270"/>
      <c r="C23" s="266">
        <f t="shared" ref="C23" si="1">B23/2080</f>
        <v>0</v>
      </c>
      <c r="D23" s="25" t="s">
        <v>25</v>
      </c>
      <c r="E23" s="90"/>
      <c r="F23" s="25" t="s">
        <v>25</v>
      </c>
      <c r="G23" s="90"/>
      <c r="H23" s="25" t="s">
        <v>25</v>
      </c>
      <c r="I23" s="90"/>
      <c r="J23" s="25" t="s">
        <v>25</v>
      </c>
      <c r="K23" s="90"/>
      <c r="L23" s="25" t="s">
        <v>25</v>
      </c>
      <c r="M23" s="90"/>
      <c r="N23" s="25" t="s">
        <v>25</v>
      </c>
      <c r="O23" s="90"/>
      <c r="P23" s="25" t="s">
        <v>25</v>
      </c>
      <c r="Q23" s="90"/>
      <c r="R23" s="25" t="s">
        <v>25</v>
      </c>
      <c r="S23" s="90"/>
      <c r="T23" s="25" t="s">
        <v>25</v>
      </c>
      <c r="U23" s="94"/>
      <c r="V23" s="13"/>
    </row>
    <row r="24" spans="1:22" ht="16" thickBot="1" x14ac:dyDescent="0.4">
      <c r="A24" s="226"/>
      <c r="B24" s="271"/>
      <c r="C24" s="267"/>
      <c r="D24" s="29" t="s">
        <v>26</v>
      </c>
      <c r="E24" s="33">
        <f>IF(B23&gt;'Rates Table'!C12,0,E23*(C23*1.5))</f>
        <v>0</v>
      </c>
      <c r="F24" s="29" t="s">
        <v>26</v>
      </c>
      <c r="G24" s="33">
        <f>IF(B23&gt;'Rates Table'!F12,0,G23*(C23*1.5))</f>
        <v>0</v>
      </c>
      <c r="H24" s="29" t="s">
        <v>26</v>
      </c>
      <c r="I24" s="33">
        <f>IF(B23&gt;'Rates Table'!I12,0,I23*(C23*1.5))</f>
        <v>0</v>
      </c>
      <c r="J24" s="29" t="s">
        <v>26</v>
      </c>
      <c r="K24" s="33">
        <f>IF(B23&gt;'Rates Table'!L12,0,K23*(C23*1.5))</f>
        <v>0</v>
      </c>
      <c r="L24" s="29" t="s">
        <v>26</v>
      </c>
      <c r="M24" s="33">
        <f>IF(B23&gt;'Rates Table'!O12,0,M23*(C23*1.5))</f>
        <v>0</v>
      </c>
      <c r="N24" s="29" t="s">
        <v>26</v>
      </c>
      <c r="O24" s="33">
        <f>IF(B23&gt;'Rates Table'!R12,0,O23*(C23*1.5))</f>
        <v>0</v>
      </c>
      <c r="P24" s="29" t="s">
        <v>26</v>
      </c>
      <c r="Q24" s="33">
        <f>IF(B23&gt;'Rates Table'!U12,0,Q23*(C23*1.5))</f>
        <v>0</v>
      </c>
      <c r="R24" s="29" t="s">
        <v>26</v>
      </c>
      <c r="S24" s="33">
        <f>IF(B23&gt;'Rates Table'!X12,0,S23*(C23*1.5))</f>
        <v>0</v>
      </c>
      <c r="T24" s="29" t="s">
        <v>26</v>
      </c>
      <c r="U24" s="65">
        <f>IF(B23&gt;'Rates Table'!AA12,0,U23*(C23*1.5))</f>
        <v>0</v>
      </c>
      <c r="V24" s="13"/>
    </row>
    <row r="25" spans="1:22" ht="16" thickTop="1" x14ac:dyDescent="0.35">
      <c r="A25" s="221"/>
      <c r="B25" s="268"/>
      <c r="C25" s="266">
        <f t="shared" ref="C25" si="2">B25/2080</f>
        <v>0</v>
      </c>
      <c r="D25" s="17" t="s">
        <v>25</v>
      </c>
      <c r="E25" s="89"/>
      <c r="F25" s="17" t="s">
        <v>25</v>
      </c>
      <c r="G25" s="89"/>
      <c r="H25" s="17" t="s">
        <v>25</v>
      </c>
      <c r="I25" s="89"/>
      <c r="J25" s="17" t="s">
        <v>25</v>
      </c>
      <c r="K25" s="89"/>
      <c r="L25" s="17" t="s">
        <v>25</v>
      </c>
      <c r="M25" s="89"/>
      <c r="N25" s="17" t="s">
        <v>25</v>
      </c>
      <c r="O25" s="89"/>
      <c r="P25" s="17" t="s">
        <v>25</v>
      </c>
      <c r="Q25" s="89"/>
      <c r="R25" s="17" t="s">
        <v>25</v>
      </c>
      <c r="S25" s="89"/>
      <c r="T25" s="17" t="s">
        <v>25</v>
      </c>
      <c r="U25" s="93"/>
      <c r="V25" s="13"/>
    </row>
    <row r="26" spans="1:22" ht="16" thickBot="1" x14ac:dyDescent="0.4">
      <c r="A26" s="222"/>
      <c r="B26" s="269"/>
      <c r="C26" s="267"/>
      <c r="D26" s="21" t="s">
        <v>26</v>
      </c>
      <c r="E26" s="33">
        <f>IF(B25&gt;'Rates Table'!C12,0,E25*(C25*1.5))</f>
        <v>0</v>
      </c>
      <c r="F26" s="21" t="s">
        <v>26</v>
      </c>
      <c r="G26" s="33">
        <f>IF(B25&gt;'Rates Table'!F12,0,G25*(C25*1.5))</f>
        <v>0</v>
      </c>
      <c r="H26" s="21" t="s">
        <v>26</v>
      </c>
      <c r="I26" s="33">
        <f>IF(B25&gt;'Rates Table'!I12,0,I25*(C25*1.5))</f>
        <v>0</v>
      </c>
      <c r="J26" s="21" t="s">
        <v>26</v>
      </c>
      <c r="K26" s="33">
        <f>IF(B25&gt;'Rates Table'!L12,0,K25*(C25*1.5))</f>
        <v>0</v>
      </c>
      <c r="L26" s="21" t="s">
        <v>26</v>
      </c>
      <c r="M26" s="33">
        <f>IF(B25&gt;'Rates Table'!O12,0,M25*(C25*1.5))</f>
        <v>0</v>
      </c>
      <c r="N26" s="21" t="s">
        <v>26</v>
      </c>
      <c r="O26" s="33">
        <f>IF(B25&gt;'Rates Table'!R12,0,O25*(C25*1.5))</f>
        <v>0</v>
      </c>
      <c r="P26" s="21" t="s">
        <v>26</v>
      </c>
      <c r="Q26" s="33">
        <f>IF(B25&gt;'Rates Table'!U12,0,Q25*(C25*1.5))</f>
        <v>0</v>
      </c>
      <c r="R26" s="21" t="s">
        <v>26</v>
      </c>
      <c r="S26" s="33">
        <f>IF(B25&gt;'Rates Table'!X12,0,S25*(C25*1.5))</f>
        <v>0</v>
      </c>
      <c r="T26" s="21" t="s">
        <v>26</v>
      </c>
      <c r="U26" s="65">
        <f>IF(B25&gt;'Rates Table'!AA12,0,U25*(C25*1.5))</f>
        <v>0</v>
      </c>
      <c r="V26" s="13"/>
    </row>
    <row r="27" spans="1:22" ht="16" thickTop="1" x14ac:dyDescent="0.35">
      <c r="A27" s="225"/>
      <c r="B27" s="270"/>
      <c r="C27" s="266">
        <f t="shared" ref="C27" si="3">B27/2080</f>
        <v>0</v>
      </c>
      <c r="D27" s="25" t="s">
        <v>25</v>
      </c>
      <c r="E27" s="90"/>
      <c r="F27" s="25" t="s">
        <v>25</v>
      </c>
      <c r="G27" s="90"/>
      <c r="H27" s="25" t="s">
        <v>25</v>
      </c>
      <c r="I27" s="90"/>
      <c r="J27" s="25" t="s">
        <v>25</v>
      </c>
      <c r="K27" s="90"/>
      <c r="L27" s="25" t="s">
        <v>25</v>
      </c>
      <c r="M27" s="90"/>
      <c r="N27" s="25" t="s">
        <v>25</v>
      </c>
      <c r="O27" s="90"/>
      <c r="P27" s="25" t="s">
        <v>25</v>
      </c>
      <c r="Q27" s="90"/>
      <c r="R27" s="25" t="s">
        <v>25</v>
      </c>
      <c r="S27" s="90"/>
      <c r="T27" s="25" t="s">
        <v>25</v>
      </c>
      <c r="U27" s="94"/>
      <c r="V27" s="13"/>
    </row>
    <row r="28" spans="1:22" ht="16" thickBot="1" x14ac:dyDescent="0.4">
      <c r="A28" s="226"/>
      <c r="B28" s="271"/>
      <c r="C28" s="267"/>
      <c r="D28" s="29" t="s">
        <v>26</v>
      </c>
      <c r="E28" s="33">
        <f>IF(B27&gt;'Rates Table'!C12,0,E27*(C27*1.5))</f>
        <v>0</v>
      </c>
      <c r="F28" s="29" t="s">
        <v>26</v>
      </c>
      <c r="G28" s="33">
        <f>IF(B27&gt;'Rates Table'!F12,0,G27*(C27*1.5))</f>
        <v>0</v>
      </c>
      <c r="H28" s="29" t="s">
        <v>26</v>
      </c>
      <c r="I28" s="33">
        <f>IF(B27&gt;'Rates Table'!I12,0,I27*(C27*1.5))</f>
        <v>0</v>
      </c>
      <c r="J28" s="29" t="s">
        <v>26</v>
      </c>
      <c r="K28" s="33">
        <f>IF(B27&gt;'Rates Table'!L12,0,K27*(C27*1.5))</f>
        <v>0</v>
      </c>
      <c r="L28" s="29" t="s">
        <v>26</v>
      </c>
      <c r="M28" s="33">
        <f>IF(B27&gt;'Rates Table'!O12,0,M27*(C27*1.5))</f>
        <v>0</v>
      </c>
      <c r="N28" s="29" t="s">
        <v>26</v>
      </c>
      <c r="O28" s="33">
        <f>IF(B27&gt;'Rates Table'!R12,0,O27*(C27*1.5))</f>
        <v>0</v>
      </c>
      <c r="P28" s="29" t="s">
        <v>26</v>
      </c>
      <c r="Q28" s="33">
        <f>IF(B27&gt;'Rates Table'!U12,0,Q27*(C27*1.5))</f>
        <v>0</v>
      </c>
      <c r="R28" s="29" t="s">
        <v>26</v>
      </c>
      <c r="S28" s="33">
        <f>IF(B27&gt;'Rates Table'!X12,0,S27*(C27*1.5))</f>
        <v>0</v>
      </c>
      <c r="T28" s="29" t="s">
        <v>26</v>
      </c>
      <c r="U28" s="65">
        <f>IF(B27&gt;'Rates Table'!AA12,0,U27*(C27*1.5))</f>
        <v>0</v>
      </c>
      <c r="V28" s="13"/>
    </row>
    <row r="29" spans="1:22" ht="16" thickTop="1" x14ac:dyDescent="0.35">
      <c r="A29" s="221"/>
      <c r="B29" s="268"/>
      <c r="C29" s="266">
        <f t="shared" ref="C29" si="4">B29/2080</f>
        <v>0</v>
      </c>
      <c r="D29" s="17" t="s">
        <v>25</v>
      </c>
      <c r="E29" s="89"/>
      <c r="F29" s="17" t="s">
        <v>25</v>
      </c>
      <c r="G29" s="89"/>
      <c r="H29" s="17" t="s">
        <v>25</v>
      </c>
      <c r="I29" s="89"/>
      <c r="J29" s="17" t="s">
        <v>25</v>
      </c>
      <c r="K29" s="89"/>
      <c r="L29" s="17" t="s">
        <v>25</v>
      </c>
      <c r="M29" s="89"/>
      <c r="N29" s="17" t="s">
        <v>25</v>
      </c>
      <c r="O29" s="89"/>
      <c r="P29" s="17" t="s">
        <v>25</v>
      </c>
      <c r="Q29" s="89"/>
      <c r="R29" s="17" t="s">
        <v>25</v>
      </c>
      <c r="S29" s="89"/>
      <c r="T29" s="17" t="s">
        <v>25</v>
      </c>
      <c r="U29" s="93"/>
      <c r="V29" s="13"/>
    </row>
    <row r="30" spans="1:22" ht="16" thickBot="1" x14ac:dyDescent="0.4">
      <c r="A30" s="222"/>
      <c r="B30" s="269"/>
      <c r="C30" s="267"/>
      <c r="D30" s="21" t="s">
        <v>26</v>
      </c>
      <c r="E30" s="33">
        <f>IF(B29&gt;'Rates Table'!C12,0,E29*(C29*1.5))</f>
        <v>0</v>
      </c>
      <c r="F30" s="21" t="s">
        <v>26</v>
      </c>
      <c r="G30" s="33">
        <f>IF(B29&gt;'Rates Table'!F12,0,G29*(C29*1.5))</f>
        <v>0</v>
      </c>
      <c r="H30" s="21" t="s">
        <v>26</v>
      </c>
      <c r="I30" s="33">
        <f>IF(B29&gt;'Rates Table'!I12,0,I29*(C29*1.5))</f>
        <v>0</v>
      </c>
      <c r="J30" s="21" t="s">
        <v>26</v>
      </c>
      <c r="K30" s="33">
        <f>IF(B29&gt;'Rates Table'!L12,0,K29*(C29*1.5))</f>
        <v>0</v>
      </c>
      <c r="L30" s="21" t="s">
        <v>26</v>
      </c>
      <c r="M30" s="33">
        <f>IF(B29&gt;'Rates Table'!O12,0,M29*(C29*1.5))</f>
        <v>0</v>
      </c>
      <c r="N30" s="21" t="s">
        <v>26</v>
      </c>
      <c r="O30" s="33">
        <f>IF(B29&gt;'Rates Table'!R12,0,O29*(C29*1.5))</f>
        <v>0</v>
      </c>
      <c r="P30" s="21" t="s">
        <v>26</v>
      </c>
      <c r="Q30" s="33">
        <f>IF(B29&gt;'Rates Table'!U12,0,Q29*(C29*1.5))</f>
        <v>0</v>
      </c>
      <c r="R30" s="21" t="s">
        <v>26</v>
      </c>
      <c r="S30" s="33">
        <f>IF(B29&gt;'Rates Table'!X12,0,S29*(C29*1.5))</f>
        <v>0</v>
      </c>
      <c r="T30" s="21" t="s">
        <v>26</v>
      </c>
      <c r="U30" s="65">
        <f>IF(B29&gt;'Rates Table'!AA12,0,U29*(C29*1.5))</f>
        <v>0</v>
      </c>
      <c r="V30" s="13"/>
    </row>
    <row r="31" spans="1:22" ht="16" thickTop="1" x14ac:dyDescent="0.35">
      <c r="A31" s="225"/>
      <c r="B31" s="270"/>
      <c r="C31" s="266">
        <f t="shared" ref="C31" si="5">B31/2080</f>
        <v>0</v>
      </c>
      <c r="D31" s="25" t="s">
        <v>25</v>
      </c>
      <c r="E31" s="90"/>
      <c r="F31" s="25" t="s">
        <v>25</v>
      </c>
      <c r="G31" s="90"/>
      <c r="H31" s="25" t="s">
        <v>25</v>
      </c>
      <c r="I31" s="90"/>
      <c r="J31" s="25" t="s">
        <v>25</v>
      </c>
      <c r="K31" s="90"/>
      <c r="L31" s="25" t="s">
        <v>25</v>
      </c>
      <c r="M31" s="90"/>
      <c r="N31" s="25" t="s">
        <v>25</v>
      </c>
      <c r="O31" s="90"/>
      <c r="P31" s="25" t="s">
        <v>25</v>
      </c>
      <c r="Q31" s="90"/>
      <c r="R31" s="25" t="s">
        <v>25</v>
      </c>
      <c r="S31" s="90"/>
      <c r="T31" s="25" t="s">
        <v>25</v>
      </c>
      <c r="U31" s="94"/>
      <c r="V31" s="13"/>
    </row>
    <row r="32" spans="1:22" ht="16" thickBot="1" x14ac:dyDescent="0.4">
      <c r="A32" s="226"/>
      <c r="B32" s="271"/>
      <c r="C32" s="267"/>
      <c r="D32" s="29" t="s">
        <v>26</v>
      </c>
      <c r="E32" s="33">
        <f>IF(B31&gt;'Rates Table'!C12,0,E31*(C31*1.5))</f>
        <v>0</v>
      </c>
      <c r="F32" s="29" t="s">
        <v>26</v>
      </c>
      <c r="G32" s="33">
        <f>IF(B31&gt;'Rates Table'!F12,0,G31*(C31*1.5))</f>
        <v>0</v>
      </c>
      <c r="H32" s="29" t="s">
        <v>26</v>
      </c>
      <c r="I32" s="33">
        <f>IF(B31&gt;'Rates Table'!I12,0,I31*(C31*1.5))</f>
        <v>0</v>
      </c>
      <c r="J32" s="29" t="s">
        <v>26</v>
      </c>
      <c r="K32" s="33">
        <f>IF(B31&gt;'Rates Table'!L12,0,K31*(C31*1.5))</f>
        <v>0</v>
      </c>
      <c r="L32" s="29" t="s">
        <v>26</v>
      </c>
      <c r="M32" s="33">
        <f>IF(B31&gt;'Rates Table'!O12,0,M31*(C31*1.5))</f>
        <v>0</v>
      </c>
      <c r="N32" s="29" t="s">
        <v>26</v>
      </c>
      <c r="O32" s="33">
        <f>IF(B31&gt;'Rates Table'!R12,0,O31*(C31*1.5))</f>
        <v>0</v>
      </c>
      <c r="P32" s="29" t="s">
        <v>26</v>
      </c>
      <c r="Q32" s="33">
        <f>IF(B31&gt;'Rates Table'!U12,0,Q31*(C31*1.5))</f>
        <v>0</v>
      </c>
      <c r="R32" s="29" t="s">
        <v>26</v>
      </c>
      <c r="S32" s="33">
        <f>IF(B31&gt;'Rates Table'!X12,0,S31*(C31*1.5))</f>
        <v>0</v>
      </c>
      <c r="T32" s="29" t="s">
        <v>26</v>
      </c>
      <c r="U32" s="65">
        <f>IF(B31&gt;'Rates Table'!AA12,0,U31*(C31*1.5))</f>
        <v>0</v>
      </c>
      <c r="V32" s="13"/>
    </row>
    <row r="33" spans="1:22" ht="16" thickTop="1" x14ac:dyDescent="0.35">
      <c r="A33" s="221"/>
      <c r="B33" s="268"/>
      <c r="C33" s="266">
        <f t="shared" ref="C33" si="6">B33/2080</f>
        <v>0</v>
      </c>
      <c r="D33" s="17" t="s">
        <v>25</v>
      </c>
      <c r="E33" s="89"/>
      <c r="F33" s="17" t="s">
        <v>25</v>
      </c>
      <c r="G33" s="89"/>
      <c r="H33" s="17" t="s">
        <v>25</v>
      </c>
      <c r="I33" s="89"/>
      <c r="J33" s="17" t="s">
        <v>25</v>
      </c>
      <c r="K33" s="89"/>
      <c r="L33" s="17" t="s">
        <v>25</v>
      </c>
      <c r="M33" s="89"/>
      <c r="N33" s="17" t="s">
        <v>25</v>
      </c>
      <c r="O33" s="89"/>
      <c r="P33" s="17" t="s">
        <v>25</v>
      </c>
      <c r="Q33" s="89"/>
      <c r="R33" s="17" t="s">
        <v>25</v>
      </c>
      <c r="S33" s="89"/>
      <c r="T33" s="17" t="s">
        <v>25</v>
      </c>
      <c r="U33" s="93"/>
      <c r="V33" s="13"/>
    </row>
    <row r="34" spans="1:22" ht="16" thickBot="1" x14ac:dyDescent="0.4">
      <c r="A34" s="222"/>
      <c r="B34" s="269"/>
      <c r="C34" s="267"/>
      <c r="D34" s="21" t="s">
        <v>26</v>
      </c>
      <c r="E34" s="33">
        <f>IF(B33&gt;'Rates Table'!C12,0,E33*(C33*1.5))</f>
        <v>0</v>
      </c>
      <c r="F34" s="21" t="s">
        <v>26</v>
      </c>
      <c r="G34" s="33">
        <f>IF(B33&gt;'Rates Table'!F12,0,G33*(C33*1.5))</f>
        <v>0</v>
      </c>
      <c r="H34" s="21" t="s">
        <v>26</v>
      </c>
      <c r="I34" s="33">
        <f>IF(B33&gt;'Rates Table'!I12,0,I33*(C33*1.5))</f>
        <v>0</v>
      </c>
      <c r="J34" s="21" t="s">
        <v>26</v>
      </c>
      <c r="K34" s="33">
        <f>IF(B33&gt;'Rates Table'!L12,0,K33*(C33*1.5))</f>
        <v>0</v>
      </c>
      <c r="L34" s="21" t="s">
        <v>26</v>
      </c>
      <c r="M34" s="33">
        <f>IF(B33&gt;'Rates Table'!O12,0,M33*(C33*1.5))</f>
        <v>0</v>
      </c>
      <c r="N34" s="21" t="s">
        <v>26</v>
      </c>
      <c r="O34" s="33">
        <f>IF(B33&gt;'Rates Table'!R12,0,O33*(C33*1.5))</f>
        <v>0</v>
      </c>
      <c r="P34" s="21" t="s">
        <v>26</v>
      </c>
      <c r="Q34" s="33">
        <f>IF(B33&gt;'Rates Table'!U12,0,Q33*(C33*1.5))</f>
        <v>0</v>
      </c>
      <c r="R34" s="21" t="s">
        <v>26</v>
      </c>
      <c r="S34" s="33">
        <f>IF(B33&gt;'Rates Table'!X12,0,S33*(C33*1.5))</f>
        <v>0</v>
      </c>
      <c r="T34" s="21" t="s">
        <v>26</v>
      </c>
      <c r="U34" s="65">
        <f>IF(B33&gt;'Rates Table'!AA12,0,U33*(C33*1.5))</f>
        <v>0</v>
      </c>
      <c r="V34" s="13"/>
    </row>
    <row r="35" spans="1:22" ht="16" thickTop="1" x14ac:dyDescent="0.35">
      <c r="A35" s="225"/>
      <c r="B35" s="270"/>
      <c r="C35" s="266">
        <f t="shared" ref="C35" si="7">B35/2080</f>
        <v>0</v>
      </c>
      <c r="D35" s="25" t="s">
        <v>25</v>
      </c>
      <c r="E35" s="90"/>
      <c r="F35" s="25" t="s">
        <v>25</v>
      </c>
      <c r="G35" s="90"/>
      <c r="H35" s="25" t="s">
        <v>25</v>
      </c>
      <c r="I35" s="90"/>
      <c r="J35" s="25" t="s">
        <v>25</v>
      </c>
      <c r="K35" s="90"/>
      <c r="L35" s="25" t="s">
        <v>25</v>
      </c>
      <c r="M35" s="90"/>
      <c r="N35" s="25" t="s">
        <v>25</v>
      </c>
      <c r="O35" s="90"/>
      <c r="P35" s="25" t="s">
        <v>25</v>
      </c>
      <c r="Q35" s="90"/>
      <c r="R35" s="25" t="s">
        <v>25</v>
      </c>
      <c r="S35" s="90"/>
      <c r="T35" s="25" t="s">
        <v>25</v>
      </c>
      <c r="U35" s="94"/>
      <c r="V35" s="13"/>
    </row>
    <row r="36" spans="1:22" ht="16" thickBot="1" x14ac:dyDescent="0.4">
      <c r="A36" s="226"/>
      <c r="B36" s="271"/>
      <c r="C36" s="267"/>
      <c r="D36" s="29" t="s">
        <v>26</v>
      </c>
      <c r="E36" s="33">
        <f>IF(B35&gt;'Rates Table'!C12,0,E35*(C35*1.5))</f>
        <v>0</v>
      </c>
      <c r="F36" s="29" t="s">
        <v>26</v>
      </c>
      <c r="G36" s="33">
        <f>IF(B35&gt;'Rates Table'!F12,0,G35*(C35*1.5))</f>
        <v>0</v>
      </c>
      <c r="H36" s="29" t="s">
        <v>26</v>
      </c>
      <c r="I36" s="33">
        <f>IF(B35&gt;'Rates Table'!I12,0,I35*(C35*1.5))</f>
        <v>0</v>
      </c>
      <c r="J36" s="29" t="s">
        <v>26</v>
      </c>
      <c r="K36" s="33">
        <f>IF(B35&gt;'Rates Table'!L12,0,K35*(C35*1.5))</f>
        <v>0</v>
      </c>
      <c r="L36" s="29" t="s">
        <v>26</v>
      </c>
      <c r="M36" s="33">
        <f>IF(B35&gt;'Rates Table'!O12,0,M35*(C35*1.5))</f>
        <v>0</v>
      </c>
      <c r="N36" s="29" t="s">
        <v>26</v>
      </c>
      <c r="O36" s="33">
        <f>IF(B35&gt;'Rates Table'!R12,0,O35*(C35*1.5))</f>
        <v>0</v>
      </c>
      <c r="P36" s="29" t="s">
        <v>26</v>
      </c>
      <c r="Q36" s="33">
        <f>IF(B35&gt;'Rates Table'!U12,0,Q35*(C35*1.5))</f>
        <v>0</v>
      </c>
      <c r="R36" s="29" t="s">
        <v>26</v>
      </c>
      <c r="S36" s="33">
        <f>IF(B35&gt;'Rates Table'!X12,0,S35*(C35*1.5))</f>
        <v>0</v>
      </c>
      <c r="T36" s="29" t="s">
        <v>26</v>
      </c>
      <c r="U36" s="65">
        <f>IF(B35&gt;'Rates Table'!AA12,0,U35*(C35*1.5))</f>
        <v>0</v>
      </c>
      <c r="V36" s="13"/>
    </row>
    <row r="37" spans="1:22" ht="16" thickTop="1" x14ac:dyDescent="0.35">
      <c r="A37" s="221"/>
      <c r="B37" s="223"/>
      <c r="C37" s="266">
        <f t="shared" ref="C37" si="8">B37/2080</f>
        <v>0</v>
      </c>
      <c r="D37" s="17" t="s">
        <v>25</v>
      </c>
      <c r="E37" s="89"/>
      <c r="F37" s="17" t="s">
        <v>25</v>
      </c>
      <c r="G37" s="89"/>
      <c r="H37" s="17" t="s">
        <v>25</v>
      </c>
      <c r="I37" s="89"/>
      <c r="J37" s="17" t="s">
        <v>25</v>
      </c>
      <c r="K37" s="89"/>
      <c r="L37" s="17" t="s">
        <v>25</v>
      </c>
      <c r="M37" s="89"/>
      <c r="N37" s="17" t="s">
        <v>25</v>
      </c>
      <c r="O37" s="89"/>
      <c r="P37" s="17" t="s">
        <v>25</v>
      </c>
      <c r="Q37" s="89"/>
      <c r="R37" s="17" t="s">
        <v>25</v>
      </c>
      <c r="S37" s="89"/>
      <c r="T37" s="17" t="s">
        <v>25</v>
      </c>
      <c r="U37" s="93"/>
      <c r="V37" s="13"/>
    </row>
    <row r="38" spans="1:22" ht="16" thickBot="1" x14ac:dyDescent="0.4">
      <c r="A38" s="222"/>
      <c r="B38" s="229"/>
      <c r="C38" s="267"/>
      <c r="D38" s="21" t="s">
        <v>26</v>
      </c>
      <c r="E38" s="33">
        <f>IF(B37&gt;'Rates Table'!C12,0,E37*(C37*1.5))</f>
        <v>0</v>
      </c>
      <c r="F38" s="21" t="s">
        <v>26</v>
      </c>
      <c r="G38" s="33">
        <f>IF(B37&gt;'Rates Table'!F12,0,G37*(C37*1.5))</f>
        <v>0</v>
      </c>
      <c r="H38" s="21" t="s">
        <v>26</v>
      </c>
      <c r="I38" s="33">
        <f>IF(B37&gt;'Rates Table'!I12,0,I37*(C37*1.5))</f>
        <v>0</v>
      </c>
      <c r="J38" s="21" t="s">
        <v>26</v>
      </c>
      <c r="K38" s="33">
        <f>IF(B37&gt;'Rates Table'!L12,0,K37*(C37*1.5))</f>
        <v>0</v>
      </c>
      <c r="L38" s="21" t="s">
        <v>26</v>
      </c>
      <c r="M38" s="33">
        <f>IF(B37&gt;'Rates Table'!O12,0,M37*(C37*1.5))</f>
        <v>0</v>
      </c>
      <c r="N38" s="21" t="s">
        <v>26</v>
      </c>
      <c r="O38" s="33">
        <f>IF(B37&gt;'Rates Table'!R12,0,O37*(C37*1.5))</f>
        <v>0</v>
      </c>
      <c r="P38" s="21" t="s">
        <v>26</v>
      </c>
      <c r="Q38" s="33">
        <f>IF(B37&gt;'Rates Table'!U12,0,Q37*(C37*1.5))</f>
        <v>0</v>
      </c>
      <c r="R38" s="21" t="s">
        <v>26</v>
      </c>
      <c r="S38" s="33">
        <f>IF(B37&gt;'Rates Table'!X12,0,S37*(C37*1.5))</f>
        <v>0</v>
      </c>
      <c r="T38" s="21" t="s">
        <v>26</v>
      </c>
      <c r="U38" s="65">
        <f>IF(B37&gt;'Rates Table'!AA12,0,U37*(C37*1.5))</f>
        <v>0</v>
      </c>
      <c r="V38" s="13"/>
    </row>
    <row r="39" spans="1:22" ht="16" thickTop="1" x14ac:dyDescent="0.35">
      <c r="A39" s="225"/>
      <c r="B39" s="227"/>
      <c r="C39" s="266">
        <f t="shared" ref="C39" si="9">B39/2080</f>
        <v>0</v>
      </c>
      <c r="D39" s="25" t="s">
        <v>25</v>
      </c>
      <c r="E39" s="90"/>
      <c r="F39" s="25" t="s">
        <v>25</v>
      </c>
      <c r="G39" s="90"/>
      <c r="H39" s="25" t="s">
        <v>25</v>
      </c>
      <c r="I39" s="90"/>
      <c r="J39" s="25" t="s">
        <v>25</v>
      </c>
      <c r="K39" s="90"/>
      <c r="L39" s="25" t="s">
        <v>25</v>
      </c>
      <c r="M39" s="90"/>
      <c r="N39" s="25" t="s">
        <v>25</v>
      </c>
      <c r="O39" s="90"/>
      <c r="P39" s="25" t="s">
        <v>25</v>
      </c>
      <c r="Q39" s="90"/>
      <c r="R39" s="25" t="s">
        <v>25</v>
      </c>
      <c r="S39" s="90"/>
      <c r="T39" s="25" t="s">
        <v>25</v>
      </c>
      <c r="U39" s="90"/>
      <c r="V39" s="13"/>
    </row>
    <row r="40" spans="1:22" ht="16" thickBot="1" x14ac:dyDescent="0.4">
      <c r="A40" s="226"/>
      <c r="B40" s="230"/>
      <c r="C40" s="267"/>
      <c r="D40" s="29" t="s">
        <v>26</v>
      </c>
      <c r="E40" s="33">
        <f>IF(B39&gt;'Rates Table'!C12,0,E39*(C39*1.5))</f>
        <v>0</v>
      </c>
      <c r="F40" s="29" t="s">
        <v>26</v>
      </c>
      <c r="G40" s="33">
        <f>IF(B39&gt;'Rates Table'!F12,0,G39*(C39*1.5))</f>
        <v>0</v>
      </c>
      <c r="H40" s="29" t="s">
        <v>26</v>
      </c>
      <c r="I40" s="33">
        <f>IF(D39&gt;'Rates Table'!I12,0,I39*(E39*1.5))</f>
        <v>0</v>
      </c>
      <c r="J40" s="29" t="s">
        <v>26</v>
      </c>
      <c r="K40" s="33">
        <f>IF(B39&gt;'Rates Table'!L12,0,K39*(C39*1.5))</f>
        <v>0</v>
      </c>
      <c r="L40" s="29" t="s">
        <v>26</v>
      </c>
      <c r="M40" s="33">
        <f>IF(B39&gt;'Rates Table'!O12,0,M39*(C39*1.5))</f>
        <v>0</v>
      </c>
      <c r="N40" s="29" t="s">
        <v>26</v>
      </c>
      <c r="O40" s="33">
        <f>IF(B39&gt;'Rates Table'!R12,0,O39*(C39*1.5))</f>
        <v>0</v>
      </c>
      <c r="P40" s="29" t="s">
        <v>26</v>
      </c>
      <c r="Q40" s="33">
        <f>IF(B39&gt;'Rates Table'!U12,0,Q39*(C39*1.5))</f>
        <v>0</v>
      </c>
      <c r="R40" s="29" t="s">
        <v>26</v>
      </c>
      <c r="S40" s="33">
        <f>IF(B39&gt;'Rates Table'!X12,0,S39*(C39*1.5))</f>
        <v>0</v>
      </c>
      <c r="T40" s="29" t="s">
        <v>26</v>
      </c>
      <c r="U40" s="65">
        <f>IF(B39&gt;'Rates Table'!AA12,0,U39*(C39*1.5))</f>
        <v>0</v>
      </c>
      <c r="V40" s="13"/>
    </row>
    <row r="41" spans="1:22" ht="16" thickTop="1" x14ac:dyDescent="0.35">
      <c r="A41" s="221"/>
      <c r="B41" s="223"/>
      <c r="C41" s="266">
        <f t="shared" ref="C41" si="10">B41/2080</f>
        <v>0</v>
      </c>
      <c r="D41" s="17" t="s">
        <v>25</v>
      </c>
      <c r="E41" s="89"/>
      <c r="F41" s="17" t="s">
        <v>25</v>
      </c>
      <c r="G41" s="89"/>
      <c r="H41" s="17" t="s">
        <v>25</v>
      </c>
      <c r="I41" s="89"/>
      <c r="J41" s="17" t="s">
        <v>25</v>
      </c>
      <c r="K41" s="89"/>
      <c r="L41" s="17" t="s">
        <v>25</v>
      </c>
      <c r="M41" s="89"/>
      <c r="N41" s="17" t="s">
        <v>25</v>
      </c>
      <c r="O41" s="89"/>
      <c r="P41" s="17" t="s">
        <v>25</v>
      </c>
      <c r="Q41" s="89"/>
      <c r="R41" s="17" t="s">
        <v>25</v>
      </c>
      <c r="S41" s="89"/>
      <c r="T41" s="17" t="s">
        <v>25</v>
      </c>
      <c r="U41" s="93"/>
      <c r="V41" s="13"/>
    </row>
    <row r="42" spans="1:22" ht="16" thickBot="1" x14ac:dyDescent="0.4">
      <c r="A42" s="222"/>
      <c r="B42" s="229"/>
      <c r="C42" s="267"/>
      <c r="D42" s="21" t="s">
        <v>26</v>
      </c>
      <c r="E42" s="33">
        <f>IF(B41&gt;'Rates Table'!C12,0,E41*(C41*1.5))</f>
        <v>0</v>
      </c>
      <c r="F42" s="21" t="s">
        <v>26</v>
      </c>
      <c r="G42" s="33">
        <f>IF(B41&gt;'Rates Table'!F12,0,G41*(C41*1.5))</f>
        <v>0</v>
      </c>
      <c r="H42" s="21" t="s">
        <v>26</v>
      </c>
      <c r="I42" s="33">
        <f>IF(B41&gt;'Rates Table'!I12,0,I41*(C41*1.5))</f>
        <v>0</v>
      </c>
      <c r="J42" s="21" t="s">
        <v>26</v>
      </c>
      <c r="K42" s="33">
        <f>IF(B41&gt;'Rates Table'!L12,0,K41*(C41*1.5))</f>
        <v>0</v>
      </c>
      <c r="L42" s="21" t="s">
        <v>26</v>
      </c>
      <c r="M42" s="33">
        <f>IF(B41&gt;'Rates Table'!O12,0,M41*(C41*1.5))</f>
        <v>0</v>
      </c>
      <c r="N42" s="21" t="s">
        <v>26</v>
      </c>
      <c r="O42" s="33">
        <f>IF(B41&gt;'Rates Table'!R12,0,O41*(C41*1.5))</f>
        <v>0</v>
      </c>
      <c r="P42" s="21" t="s">
        <v>26</v>
      </c>
      <c r="Q42" s="33">
        <f>IF(B41&gt;'Rates Table'!U12,0,Q41*(C41*1.5))</f>
        <v>0</v>
      </c>
      <c r="R42" s="21" t="s">
        <v>26</v>
      </c>
      <c r="S42" s="33">
        <f>IF(B41&gt;'Rates Table'!X12,0,S41*(C41*1.5))</f>
        <v>0</v>
      </c>
      <c r="T42" s="21" t="s">
        <v>26</v>
      </c>
      <c r="U42" s="65">
        <f>IF(B41&gt;'Rates Table'!AA12,0,U41*(C41*1.5))</f>
        <v>0</v>
      </c>
      <c r="V42" s="13"/>
    </row>
    <row r="43" spans="1:22" ht="16" thickTop="1" x14ac:dyDescent="0.35">
      <c r="A43" s="225"/>
      <c r="B43" s="227"/>
      <c r="C43" s="266">
        <f t="shared" ref="C43" si="11">B43/2080</f>
        <v>0</v>
      </c>
      <c r="D43" s="25" t="s">
        <v>25</v>
      </c>
      <c r="E43" s="90"/>
      <c r="F43" s="25" t="s">
        <v>25</v>
      </c>
      <c r="G43" s="90"/>
      <c r="H43" s="25" t="s">
        <v>25</v>
      </c>
      <c r="I43" s="90"/>
      <c r="J43" s="25" t="s">
        <v>25</v>
      </c>
      <c r="K43" s="90"/>
      <c r="L43" s="25" t="s">
        <v>25</v>
      </c>
      <c r="M43" s="90"/>
      <c r="N43" s="25" t="s">
        <v>25</v>
      </c>
      <c r="O43" s="90"/>
      <c r="P43" s="25" t="s">
        <v>25</v>
      </c>
      <c r="Q43" s="90"/>
      <c r="R43" s="25" t="s">
        <v>25</v>
      </c>
      <c r="S43" s="90"/>
      <c r="T43" s="25" t="s">
        <v>25</v>
      </c>
      <c r="U43" s="94"/>
      <c r="V43" s="13"/>
    </row>
    <row r="44" spans="1:22" ht="16" thickBot="1" x14ac:dyDescent="0.4">
      <c r="A44" s="226"/>
      <c r="B44" s="230"/>
      <c r="C44" s="267"/>
      <c r="D44" s="29" t="s">
        <v>26</v>
      </c>
      <c r="E44" s="33">
        <f>IF(B43&gt;'Rates Table'!C12,0,E43*(C43*1.5))</f>
        <v>0</v>
      </c>
      <c r="F44" s="29" t="s">
        <v>26</v>
      </c>
      <c r="G44" s="33">
        <f>IF(B43&gt;'Rates Table'!F12,0,G43*(C43*1.5))</f>
        <v>0</v>
      </c>
      <c r="H44" s="29" t="s">
        <v>26</v>
      </c>
      <c r="I44" s="33">
        <f>IF(B43&gt;'Rates Table'!I12,0,I43*(C43*1.5))</f>
        <v>0</v>
      </c>
      <c r="J44" s="29" t="s">
        <v>26</v>
      </c>
      <c r="K44" s="33">
        <f>IF(B43&gt;'Rates Table'!L12,0,K43*(C43*1.5))</f>
        <v>0</v>
      </c>
      <c r="L44" s="29" t="s">
        <v>26</v>
      </c>
      <c r="M44" s="33">
        <f>IF(B43&gt;'Rates Table'!O12,0,M43*(C43*1.5))</f>
        <v>0</v>
      </c>
      <c r="N44" s="29" t="s">
        <v>26</v>
      </c>
      <c r="O44" s="33">
        <f>IF(B43&gt;'Rates Table'!R12,0,O43*(C43*1.5))</f>
        <v>0</v>
      </c>
      <c r="P44" s="29" t="s">
        <v>26</v>
      </c>
      <c r="Q44" s="33">
        <f>IF(B43&gt;'Rates Table'!U12,0,Q43*(C43*1.5))</f>
        <v>0</v>
      </c>
      <c r="R44" s="29" t="s">
        <v>26</v>
      </c>
      <c r="S44" s="33">
        <f>IF(B43&gt;'Rates Table'!X12,0,S43*(C43*1.5))</f>
        <v>0</v>
      </c>
      <c r="T44" s="29" t="s">
        <v>26</v>
      </c>
      <c r="U44" s="65">
        <f>IF(B43&gt;'Rates Table'!AA12,0,U43*(C43*1.5))</f>
        <v>0</v>
      </c>
      <c r="V44" s="13"/>
    </row>
    <row r="45" spans="1:22" ht="16" thickTop="1" x14ac:dyDescent="0.35">
      <c r="A45" s="221"/>
      <c r="B45" s="223"/>
      <c r="C45" s="266">
        <f t="shared" ref="C45" si="12">B45/2080</f>
        <v>0</v>
      </c>
      <c r="D45" s="17" t="s">
        <v>25</v>
      </c>
      <c r="E45" s="89"/>
      <c r="F45" s="17" t="s">
        <v>25</v>
      </c>
      <c r="G45" s="89"/>
      <c r="H45" s="17" t="s">
        <v>25</v>
      </c>
      <c r="I45" s="89"/>
      <c r="J45" s="17" t="s">
        <v>25</v>
      </c>
      <c r="K45" s="89"/>
      <c r="L45" s="17" t="s">
        <v>25</v>
      </c>
      <c r="M45" s="89"/>
      <c r="N45" s="17" t="s">
        <v>25</v>
      </c>
      <c r="O45" s="89"/>
      <c r="P45" s="17" t="s">
        <v>25</v>
      </c>
      <c r="Q45" s="89"/>
      <c r="R45" s="17" t="s">
        <v>25</v>
      </c>
      <c r="S45" s="89"/>
      <c r="T45" s="17" t="s">
        <v>25</v>
      </c>
      <c r="U45" s="93"/>
      <c r="V45" s="13"/>
    </row>
    <row r="46" spans="1:22" ht="16" thickBot="1" x14ac:dyDescent="0.4">
      <c r="A46" s="222"/>
      <c r="B46" s="229"/>
      <c r="C46" s="267"/>
      <c r="D46" s="21" t="s">
        <v>26</v>
      </c>
      <c r="E46" s="33">
        <f>IF(B45&gt;'Rates Table'!C12,0,E45*(C45*1.5))</f>
        <v>0</v>
      </c>
      <c r="F46" s="21" t="s">
        <v>26</v>
      </c>
      <c r="G46" s="33">
        <f>IF(B45&gt;'Rates Table'!F12,0,G45*(C45*1.5))</f>
        <v>0</v>
      </c>
      <c r="H46" s="21" t="s">
        <v>26</v>
      </c>
      <c r="I46" s="33">
        <f>IF(B45&gt;'Rates Table'!I12,0,I45*(C45*1.5))</f>
        <v>0</v>
      </c>
      <c r="J46" s="21" t="s">
        <v>26</v>
      </c>
      <c r="K46" s="33">
        <f>IF(B45&gt;'Rates Table'!L12,0,K45*(C45*1.5))</f>
        <v>0</v>
      </c>
      <c r="L46" s="21" t="s">
        <v>26</v>
      </c>
      <c r="M46" s="33">
        <f>IF(B45&gt;'Rates Table'!O12,0,M45*(C45*1.5))</f>
        <v>0</v>
      </c>
      <c r="N46" s="21" t="s">
        <v>26</v>
      </c>
      <c r="O46" s="33">
        <f>IF(B45&gt;'Rates Table'!R12,0,O45*(C45*1.5))</f>
        <v>0</v>
      </c>
      <c r="P46" s="21" t="s">
        <v>26</v>
      </c>
      <c r="Q46" s="33">
        <f>IF(B45&gt;'Rates Table'!U12,0,Q45*(C45*1.5))</f>
        <v>0</v>
      </c>
      <c r="R46" s="21" t="s">
        <v>26</v>
      </c>
      <c r="S46" s="33">
        <f>IF(B45&gt;'Rates Table'!X12,0,S45*(C45*1.5))</f>
        <v>0</v>
      </c>
      <c r="T46" s="21" t="s">
        <v>26</v>
      </c>
      <c r="U46" s="65">
        <f>IF(B45&gt;'Rates Table'!AA12,0,U45*(C45*1.5))</f>
        <v>0</v>
      </c>
      <c r="V46" s="13"/>
    </row>
    <row r="47" spans="1:22" ht="16" thickTop="1" x14ac:dyDescent="0.35">
      <c r="A47" s="225"/>
      <c r="B47" s="227"/>
      <c r="C47" s="266">
        <f t="shared" ref="C47" si="13">B47/2080</f>
        <v>0</v>
      </c>
      <c r="D47" s="25" t="s">
        <v>25</v>
      </c>
      <c r="E47" s="90"/>
      <c r="F47" s="25" t="s">
        <v>25</v>
      </c>
      <c r="G47" s="90"/>
      <c r="H47" s="25" t="s">
        <v>25</v>
      </c>
      <c r="I47" s="90"/>
      <c r="J47" s="25" t="s">
        <v>25</v>
      </c>
      <c r="K47" s="90"/>
      <c r="L47" s="25" t="s">
        <v>25</v>
      </c>
      <c r="M47" s="90"/>
      <c r="N47" s="25" t="s">
        <v>25</v>
      </c>
      <c r="O47" s="90"/>
      <c r="P47" s="25" t="s">
        <v>25</v>
      </c>
      <c r="Q47" s="90"/>
      <c r="R47" s="25" t="s">
        <v>25</v>
      </c>
      <c r="S47" s="90"/>
      <c r="T47" s="25" t="s">
        <v>25</v>
      </c>
      <c r="U47" s="94"/>
      <c r="V47" s="13"/>
    </row>
    <row r="48" spans="1:22" ht="16" thickBot="1" x14ac:dyDescent="0.4">
      <c r="A48" s="226"/>
      <c r="B48" s="230"/>
      <c r="C48" s="267"/>
      <c r="D48" s="29" t="s">
        <v>26</v>
      </c>
      <c r="E48" s="33">
        <f>IF(B47&gt;'Rates Table'!C12,0,E47*(C47*1.5))</f>
        <v>0</v>
      </c>
      <c r="F48" s="29" t="s">
        <v>26</v>
      </c>
      <c r="G48" s="33">
        <f>IF(B47&gt;'Rates Table'!F12,0,G47*(C47*1.5))</f>
        <v>0</v>
      </c>
      <c r="H48" s="29" t="s">
        <v>26</v>
      </c>
      <c r="I48" s="33">
        <f>IF(B47&gt;'Rates Table'!I12,0,I47*(C47*1.5))</f>
        <v>0</v>
      </c>
      <c r="J48" s="29" t="s">
        <v>26</v>
      </c>
      <c r="K48" s="33">
        <f>IF(B47&gt;'Rates Table'!L12,0,K47*(C47*1.5))</f>
        <v>0</v>
      </c>
      <c r="L48" s="29" t="s">
        <v>26</v>
      </c>
      <c r="M48" s="33">
        <f>IF(B47&gt;'Rates Table'!O12,0,M47*(C47*1.5))</f>
        <v>0</v>
      </c>
      <c r="N48" s="29" t="s">
        <v>26</v>
      </c>
      <c r="O48" s="33">
        <f>IF(B47&gt;'Rates Table'!R12,0,O47*(C47*1.5))</f>
        <v>0</v>
      </c>
      <c r="P48" s="29" t="s">
        <v>26</v>
      </c>
      <c r="Q48" s="33">
        <f>IF(B47&gt;'Rates Table'!U12,0,Q47*(C47*1.5))</f>
        <v>0</v>
      </c>
      <c r="R48" s="29" t="s">
        <v>26</v>
      </c>
      <c r="S48" s="33">
        <f>IF(B47&gt;'Rates Table'!X12,0,S47*(C47*1.5))</f>
        <v>0</v>
      </c>
      <c r="T48" s="29" t="s">
        <v>26</v>
      </c>
      <c r="U48" s="65">
        <f>IF(B47&gt;'Rates Table'!AA12,0,U47*(C47*1.5))</f>
        <v>0</v>
      </c>
      <c r="V48" s="13"/>
    </row>
    <row r="49" spans="1:22" ht="16" thickTop="1" x14ac:dyDescent="0.35">
      <c r="A49" s="221"/>
      <c r="B49" s="223"/>
      <c r="C49" s="266">
        <f t="shared" ref="C49" si="14">B49/2080</f>
        <v>0</v>
      </c>
      <c r="D49" s="17" t="s">
        <v>25</v>
      </c>
      <c r="E49" s="89"/>
      <c r="F49" s="17" t="s">
        <v>25</v>
      </c>
      <c r="G49" s="89"/>
      <c r="H49" s="17" t="s">
        <v>25</v>
      </c>
      <c r="I49" s="89"/>
      <c r="J49" s="17" t="s">
        <v>25</v>
      </c>
      <c r="K49" s="89"/>
      <c r="L49" s="17" t="s">
        <v>25</v>
      </c>
      <c r="M49" s="89"/>
      <c r="N49" s="17" t="s">
        <v>25</v>
      </c>
      <c r="O49" s="89"/>
      <c r="P49" s="17" t="s">
        <v>25</v>
      </c>
      <c r="Q49" s="89"/>
      <c r="R49" s="17" t="s">
        <v>25</v>
      </c>
      <c r="S49" s="89"/>
      <c r="T49" s="17" t="s">
        <v>25</v>
      </c>
      <c r="U49" s="93"/>
      <c r="V49" s="13"/>
    </row>
    <row r="50" spans="1:22" ht="16" thickBot="1" x14ac:dyDescent="0.4">
      <c r="A50" s="222"/>
      <c r="B50" s="229"/>
      <c r="C50" s="267"/>
      <c r="D50" s="21" t="s">
        <v>26</v>
      </c>
      <c r="E50" s="33">
        <f>IF(B49&gt;'Rates Table'!C12,0,E49*(C49*1.5))</f>
        <v>0</v>
      </c>
      <c r="F50" s="21" t="s">
        <v>26</v>
      </c>
      <c r="G50" s="33">
        <f>IF(B49&gt;'Rates Table'!F12,0,G49*(C49*1.5))</f>
        <v>0</v>
      </c>
      <c r="H50" s="21" t="s">
        <v>26</v>
      </c>
      <c r="I50" s="33">
        <f>IF(B49&gt;'Rates Table'!I12,0,I49*(C49*1.5))</f>
        <v>0</v>
      </c>
      <c r="J50" s="21" t="s">
        <v>26</v>
      </c>
      <c r="K50" s="33">
        <f>IF(B49&gt;'Rates Table'!L12,0,K49*(C49*1.5))</f>
        <v>0</v>
      </c>
      <c r="L50" s="21" t="s">
        <v>26</v>
      </c>
      <c r="M50" s="33">
        <f>IF(B49&gt;'Rates Table'!O12,0,M49*(C49*1.5))</f>
        <v>0</v>
      </c>
      <c r="N50" s="21" t="s">
        <v>26</v>
      </c>
      <c r="O50" s="33">
        <f>IF(B49&gt;'Rates Table'!R12,0,O49*(C49*1.5))</f>
        <v>0</v>
      </c>
      <c r="P50" s="21" t="s">
        <v>26</v>
      </c>
      <c r="Q50" s="33">
        <f>IF(B49&gt;'Rates Table'!U12,0,Q49*(C49*1.5))</f>
        <v>0</v>
      </c>
      <c r="R50" s="21" t="s">
        <v>26</v>
      </c>
      <c r="S50" s="33">
        <f>IF(B49&gt;'Rates Table'!X12,0,S49*(C49*1.5))</f>
        <v>0</v>
      </c>
      <c r="T50" s="21" t="s">
        <v>26</v>
      </c>
      <c r="U50" s="65">
        <f>IF(B49&gt;'Rates Table'!AA12,0,U49*(C49*1.5))</f>
        <v>0</v>
      </c>
      <c r="V50" s="13"/>
    </row>
    <row r="51" spans="1:22" ht="16" thickTop="1" x14ac:dyDescent="0.35">
      <c r="A51" s="225"/>
      <c r="B51" s="227"/>
      <c r="C51" s="266">
        <f t="shared" ref="C51" si="15">B51/2080</f>
        <v>0</v>
      </c>
      <c r="D51" s="25" t="s">
        <v>25</v>
      </c>
      <c r="E51" s="90"/>
      <c r="F51" s="25" t="s">
        <v>25</v>
      </c>
      <c r="G51" s="90"/>
      <c r="H51" s="25" t="s">
        <v>25</v>
      </c>
      <c r="I51" s="90"/>
      <c r="J51" s="25" t="s">
        <v>25</v>
      </c>
      <c r="K51" s="90"/>
      <c r="L51" s="25" t="s">
        <v>25</v>
      </c>
      <c r="M51" s="90"/>
      <c r="N51" s="25" t="s">
        <v>25</v>
      </c>
      <c r="O51" s="90"/>
      <c r="P51" s="25" t="s">
        <v>25</v>
      </c>
      <c r="Q51" s="90"/>
      <c r="R51" s="25" t="s">
        <v>25</v>
      </c>
      <c r="S51" s="90"/>
      <c r="T51" s="25" t="s">
        <v>25</v>
      </c>
      <c r="U51" s="94"/>
      <c r="V51" s="13"/>
    </row>
    <row r="52" spans="1:22" ht="16" thickBot="1" x14ac:dyDescent="0.4">
      <c r="A52" s="226"/>
      <c r="B52" s="230"/>
      <c r="C52" s="267"/>
      <c r="D52" s="29" t="s">
        <v>26</v>
      </c>
      <c r="E52" s="33">
        <f>IF(B51&gt;'Rates Table'!C12,0,E51*(C51*1.5))</f>
        <v>0</v>
      </c>
      <c r="F52" s="29" t="s">
        <v>26</v>
      </c>
      <c r="G52" s="33">
        <f>IF(B51&gt;'Rates Table'!F12,0,G51*(C51*1.5))</f>
        <v>0</v>
      </c>
      <c r="H52" s="29" t="s">
        <v>26</v>
      </c>
      <c r="I52" s="33">
        <f>IF(B51&gt;'Rates Table'!I12,0,I51*(C51*1.5))</f>
        <v>0</v>
      </c>
      <c r="J52" s="29" t="s">
        <v>26</v>
      </c>
      <c r="K52" s="33">
        <f>IF(B51&gt;'Rates Table'!L12,0,K51*(C51*1.5))</f>
        <v>0</v>
      </c>
      <c r="L52" s="29" t="s">
        <v>26</v>
      </c>
      <c r="M52" s="33">
        <f>IF(B51&gt;'Rates Table'!O12,0,M51*(C51*1.5))</f>
        <v>0</v>
      </c>
      <c r="N52" s="29" t="s">
        <v>26</v>
      </c>
      <c r="O52" s="33">
        <f>IF(B51&gt;'Rates Table'!R12,0,O51*(C51*1.5))</f>
        <v>0</v>
      </c>
      <c r="P52" s="29" t="s">
        <v>26</v>
      </c>
      <c r="Q52" s="33">
        <f>IF(B51&gt;'Rates Table'!U12,0,Q51*(C51*1.5))</f>
        <v>0</v>
      </c>
      <c r="R52" s="29" t="s">
        <v>26</v>
      </c>
      <c r="S52" s="33">
        <f>IF(B51&gt;'Rates Table'!X12,0,S51*(C51*1.5))</f>
        <v>0</v>
      </c>
      <c r="T52" s="29" t="s">
        <v>26</v>
      </c>
      <c r="U52" s="65">
        <f>IF(B51&gt;'Rates Table'!AA12,0,U51*(C51*1.5))</f>
        <v>0</v>
      </c>
      <c r="V52" s="13"/>
    </row>
    <row r="53" spans="1:22" ht="16" thickTop="1" x14ac:dyDescent="0.35">
      <c r="A53" s="221"/>
      <c r="B53" s="223"/>
      <c r="C53" s="266">
        <f t="shared" ref="C53" si="16">B53/2080</f>
        <v>0</v>
      </c>
      <c r="D53" s="17" t="s">
        <v>25</v>
      </c>
      <c r="E53" s="89"/>
      <c r="F53" s="17" t="s">
        <v>25</v>
      </c>
      <c r="G53" s="89"/>
      <c r="H53" s="17" t="s">
        <v>25</v>
      </c>
      <c r="I53" s="89"/>
      <c r="J53" s="17" t="s">
        <v>25</v>
      </c>
      <c r="K53" s="89"/>
      <c r="L53" s="17" t="s">
        <v>25</v>
      </c>
      <c r="M53" s="89"/>
      <c r="N53" s="17" t="s">
        <v>25</v>
      </c>
      <c r="O53" s="89"/>
      <c r="P53" s="17" t="s">
        <v>25</v>
      </c>
      <c r="Q53" s="89"/>
      <c r="R53" s="17" t="s">
        <v>25</v>
      </c>
      <c r="S53" s="89"/>
      <c r="T53" s="17" t="s">
        <v>25</v>
      </c>
      <c r="U53" s="93"/>
      <c r="V53" s="13"/>
    </row>
    <row r="54" spans="1:22" ht="16" thickBot="1" x14ac:dyDescent="0.4">
      <c r="A54" s="222"/>
      <c r="B54" s="229"/>
      <c r="C54" s="267"/>
      <c r="D54" s="21" t="s">
        <v>26</v>
      </c>
      <c r="E54" s="33">
        <f>IF(B53&gt;'Rates Table'!C12,0,E53*(C53*1.5))</f>
        <v>0</v>
      </c>
      <c r="F54" s="21" t="s">
        <v>26</v>
      </c>
      <c r="G54" s="33">
        <f>IF(B53&gt;'Rates Table'!F12,0,G53*(C53*1.5))</f>
        <v>0</v>
      </c>
      <c r="H54" s="21" t="s">
        <v>26</v>
      </c>
      <c r="I54" s="33">
        <f>IF(B53&gt;'Rates Table'!I12,0,I53*(C53*1.5))</f>
        <v>0</v>
      </c>
      <c r="J54" s="21" t="s">
        <v>26</v>
      </c>
      <c r="K54" s="33">
        <f>IF(B53&gt;'Rates Table'!L12,0,K53*(C53*1.5))</f>
        <v>0</v>
      </c>
      <c r="L54" s="21" t="s">
        <v>26</v>
      </c>
      <c r="M54" s="33">
        <f>IF(B53&gt;'Rates Table'!O12,0,M53*(C53*1.5))</f>
        <v>0</v>
      </c>
      <c r="N54" s="21" t="s">
        <v>26</v>
      </c>
      <c r="O54" s="33">
        <f>IF(B53&gt;'Rates Table'!R12,0,O53*(C53*1.5))</f>
        <v>0</v>
      </c>
      <c r="P54" s="21" t="s">
        <v>26</v>
      </c>
      <c r="Q54" s="33">
        <f>IF(B53&gt;'Rates Table'!U12,0,Q53*(C53*1.5))</f>
        <v>0</v>
      </c>
      <c r="R54" s="21" t="s">
        <v>26</v>
      </c>
      <c r="S54" s="33">
        <f>IF(B53&gt;'Rates Table'!X12,0,S53*(C53*1.5))</f>
        <v>0</v>
      </c>
      <c r="T54" s="21" t="s">
        <v>26</v>
      </c>
      <c r="U54" s="65">
        <f>IF(B53&gt;'Rates Table'!AA12,0,U53*(C53*1.5))</f>
        <v>0</v>
      </c>
      <c r="V54" s="13"/>
    </row>
    <row r="55" spans="1:22" ht="16" thickTop="1" x14ac:dyDescent="0.35">
      <c r="A55" s="225"/>
      <c r="B55" s="227"/>
      <c r="C55" s="266">
        <f t="shared" ref="C55" si="17">B55/2080</f>
        <v>0</v>
      </c>
      <c r="D55" s="25" t="s">
        <v>25</v>
      </c>
      <c r="E55" s="90"/>
      <c r="F55" s="25" t="s">
        <v>25</v>
      </c>
      <c r="G55" s="90"/>
      <c r="H55" s="25" t="s">
        <v>25</v>
      </c>
      <c r="I55" s="90"/>
      <c r="J55" s="25" t="s">
        <v>25</v>
      </c>
      <c r="K55" s="90"/>
      <c r="L55" s="25" t="s">
        <v>25</v>
      </c>
      <c r="M55" s="90"/>
      <c r="N55" s="25" t="s">
        <v>25</v>
      </c>
      <c r="O55" s="90"/>
      <c r="P55" s="25" t="s">
        <v>25</v>
      </c>
      <c r="Q55" s="90"/>
      <c r="R55" s="25" t="s">
        <v>25</v>
      </c>
      <c r="S55" s="90"/>
      <c r="T55" s="25" t="s">
        <v>25</v>
      </c>
      <c r="U55" s="94"/>
      <c r="V55" s="13"/>
    </row>
    <row r="56" spans="1:22" ht="16" thickBot="1" x14ac:dyDescent="0.4">
      <c r="A56" s="226"/>
      <c r="B56" s="230"/>
      <c r="C56" s="267"/>
      <c r="D56" s="29" t="s">
        <v>26</v>
      </c>
      <c r="E56" s="33">
        <f>IF(B55&gt;'Rates Table'!C12,0,E55*(C55*1.5))</f>
        <v>0</v>
      </c>
      <c r="F56" s="29" t="s">
        <v>26</v>
      </c>
      <c r="G56" s="33">
        <f>IF(B55&gt;'Rates Table'!F12,0,G55*(C55*1.5))</f>
        <v>0</v>
      </c>
      <c r="H56" s="29" t="s">
        <v>26</v>
      </c>
      <c r="I56" s="33">
        <f>IF(B55&gt;'Rates Table'!I12,0,I55*(C55*1.5))</f>
        <v>0</v>
      </c>
      <c r="J56" s="29" t="s">
        <v>26</v>
      </c>
      <c r="K56" s="33">
        <f>IF(B55&gt;'Rates Table'!L12,0,K55*(C55*1.5))</f>
        <v>0</v>
      </c>
      <c r="L56" s="29" t="s">
        <v>26</v>
      </c>
      <c r="M56" s="33">
        <f>IF(B55&gt;'Rates Table'!O12,0,M55*(C55*1.5))</f>
        <v>0</v>
      </c>
      <c r="N56" s="29" t="s">
        <v>26</v>
      </c>
      <c r="O56" s="33">
        <f>IF(B55&gt;'Rates Table'!R12,0,O55*(C55*1.5))</f>
        <v>0</v>
      </c>
      <c r="P56" s="29" t="s">
        <v>26</v>
      </c>
      <c r="Q56" s="33">
        <f>IF(B55&gt;'Rates Table'!U12,0,Q55*(C55*1.5))</f>
        <v>0</v>
      </c>
      <c r="R56" s="29" t="s">
        <v>26</v>
      </c>
      <c r="S56" s="33">
        <f>IF(B55&gt;'Rates Table'!X12,0,S55*(C55*1.5))</f>
        <v>0</v>
      </c>
      <c r="T56" s="29" t="s">
        <v>26</v>
      </c>
      <c r="U56" s="65">
        <f>IF(B55&gt;'Rates Table'!AA12,0,U55*(C55*1.5))</f>
        <v>0</v>
      </c>
      <c r="V56" s="13"/>
    </row>
    <row r="57" spans="1:22" ht="16" thickTop="1" x14ac:dyDescent="0.35">
      <c r="A57" s="221"/>
      <c r="B57" s="223"/>
      <c r="C57" s="266">
        <f t="shared" ref="C57" si="18">B57/2080</f>
        <v>0</v>
      </c>
      <c r="D57" s="17" t="s">
        <v>25</v>
      </c>
      <c r="E57" s="89"/>
      <c r="F57" s="17" t="s">
        <v>25</v>
      </c>
      <c r="G57" s="89"/>
      <c r="H57" s="17" t="s">
        <v>25</v>
      </c>
      <c r="I57" s="89"/>
      <c r="J57" s="17" t="s">
        <v>25</v>
      </c>
      <c r="K57" s="89"/>
      <c r="L57" s="17" t="s">
        <v>25</v>
      </c>
      <c r="M57" s="89"/>
      <c r="N57" s="17" t="s">
        <v>25</v>
      </c>
      <c r="O57" s="89"/>
      <c r="P57" s="17" t="s">
        <v>25</v>
      </c>
      <c r="Q57" s="89"/>
      <c r="R57" s="17" t="s">
        <v>25</v>
      </c>
      <c r="S57" s="89"/>
      <c r="T57" s="17" t="s">
        <v>25</v>
      </c>
      <c r="U57" s="93"/>
      <c r="V57" s="13"/>
    </row>
    <row r="58" spans="1:22" ht="16" thickBot="1" x14ac:dyDescent="0.4">
      <c r="A58" s="222"/>
      <c r="B58" s="229"/>
      <c r="C58" s="267"/>
      <c r="D58" s="21" t="s">
        <v>26</v>
      </c>
      <c r="E58" s="33">
        <f>IF(B57&gt;'Rates Table'!C12,0,E57*(C57*1.5))</f>
        <v>0</v>
      </c>
      <c r="F58" s="21" t="s">
        <v>26</v>
      </c>
      <c r="G58" s="33">
        <f>IF(B57&gt;'Rates Table'!F12,0,G57*(C57*1.5))</f>
        <v>0</v>
      </c>
      <c r="H58" s="21" t="s">
        <v>26</v>
      </c>
      <c r="I58" s="33">
        <f>IF(B57&gt;'Rates Table'!I12,0,I57*(C57*1.5))</f>
        <v>0</v>
      </c>
      <c r="J58" s="21" t="s">
        <v>26</v>
      </c>
      <c r="K58" s="33">
        <f>IF(B57&gt;'Rates Table'!L12,0,K57*(C57*1.5))</f>
        <v>0</v>
      </c>
      <c r="L58" s="21" t="s">
        <v>26</v>
      </c>
      <c r="M58" s="33">
        <f>IF(B57&gt;'Rates Table'!O12,0,M57*(C57*1.5))</f>
        <v>0</v>
      </c>
      <c r="N58" s="21" t="s">
        <v>26</v>
      </c>
      <c r="O58" s="33">
        <f>IF(B57&gt;'Rates Table'!R12,0,O57*(C57*1.5))</f>
        <v>0</v>
      </c>
      <c r="P58" s="21" t="s">
        <v>26</v>
      </c>
      <c r="Q58" s="33">
        <f>IF(B57&gt;'Rates Table'!U12,0,Q57*(C57*1.5))</f>
        <v>0</v>
      </c>
      <c r="R58" s="21" t="s">
        <v>26</v>
      </c>
      <c r="S58" s="33">
        <f>IF(B57&gt;'Rates Table'!X12,0,S57*(C57*1.5))</f>
        <v>0</v>
      </c>
      <c r="T58" s="21" t="s">
        <v>26</v>
      </c>
      <c r="U58" s="65">
        <f>IF(B57&gt;'Rates Table'!AA12,0,U57*(C57*1.5))</f>
        <v>0</v>
      </c>
      <c r="V58" s="13"/>
    </row>
    <row r="59" spans="1:22" ht="16" thickTop="1" x14ac:dyDescent="0.35">
      <c r="A59" s="225"/>
      <c r="B59" s="227"/>
      <c r="C59" s="266">
        <f t="shared" ref="C59" si="19">B59/2080</f>
        <v>0</v>
      </c>
      <c r="D59" s="25" t="s">
        <v>25</v>
      </c>
      <c r="E59" s="90"/>
      <c r="F59" s="25" t="s">
        <v>25</v>
      </c>
      <c r="G59" s="90"/>
      <c r="H59" s="25" t="s">
        <v>25</v>
      </c>
      <c r="I59" s="90"/>
      <c r="J59" s="25" t="s">
        <v>25</v>
      </c>
      <c r="K59" s="90"/>
      <c r="L59" s="25" t="s">
        <v>25</v>
      </c>
      <c r="M59" s="90"/>
      <c r="N59" s="25" t="s">
        <v>25</v>
      </c>
      <c r="O59" s="90"/>
      <c r="P59" s="25" t="s">
        <v>25</v>
      </c>
      <c r="Q59" s="90"/>
      <c r="R59" s="25" t="s">
        <v>25</v>
      </c>
      <c r="S59" s="90"/>
      <c r="T59" s="25" t="s">
        <v>25</v>
      </c>
      <c r="U59" s="94"/>
      <c r="V59" s="13"/>
    </row>
    <row r="60" spans="1:22" ht="16" thickBot="1" x14ac:dyDescent="0.4">
      <c r="A60" s="226"/>
      <c r="B60" s="230"/>
      <c r="C60" s="267"/>
      <c r="D60" s="29" t="s">
        <v>26</v>
      </c>
      <c r="E60" s="33">
        <f>IF(B59&gt;'Rates Table'!C12,0,E59*(C59*1.5))</f>
        <v>0</v>
      </c>
      <c r="F60" s="29" t="s">
        <v>26</v>
      </c>
      <c r="G60" s="33">
        <f>IF(B59&gt;'Rates Table'!F12,0,G59*(C59*1.5))</f>
        <v>0</v>
      </c>
      <c r="H60" s="29" t="s">
        <v>26</v>
      </c>
      <c r="I60" s="33">
        <f>IF(B59&gt;'Rates Table'!I12,0,I59*(C59*1.5))</f>
        <v>0</v>
      </c>
      <c r="J60" s="29" t="s">
        <v>26</v>
      </c>
      <c r="K60" s="33">
        <f>IF(B59&gt;'Rates Table'!L12,0,K59*(C59*1.5))</f>
        <v>0</v>
      </c>
      <c r="L60" s="29" t="s">
        <v>26</v>
      </c>
      <c r="M60" s="33">
        <f>IF(B59&gt;'Rates Table'!O12,0,M59*(C59*1.5))</f>
        <v>0</v>
      </c>
      <c r="N60" s="29" t="s">
        <v>26</v>
      </c>
      <c r="O60" s="33">
        <f>IF(B59&gt;'Rates Table'!R12,0,O59*(C59*1.5))</f>
        <v>0</v>
      </c>
      <c r="P60" s="29" t="s">
        <v>26</v>
      </c>
      <c r="Q60" s="33">
        <f>IF(B59&gt;'Rates Table'!U12,0,Q59*(C59*1.5))</f>
        <v>0</v>
      </c>
      <c r="R60" s="29" t="s">
        <v>26</v>
      </c>
      <c r="S60" s="33">
        <f>IF(B59&gt;'Rates Table'!X12,0,S59*(C59*1.5))</f>
        <v>0</v>
      </c>
      <c r="T60" s="29" t="s">
        <v>26</v>
      </c>
      <c r="U60" s="65">
        <f>IF(B59&gt;'Rates Table'!AA12,0,U59*(C59*1.5))</f>
        <v>0</v>
      </c>
      <c r="V60" s="63"/>
    </row>
    <row r="61" spans="1:22" ht="16" thickTop="1" x14ac:dyDescent="0.35">
      <c r="A61" s="221"/>
      <c r="B61" s="223"/>
      <c r="C61" s="266">
        <f t="shared" ref="C61" si="20">B61/2080</f>
        <v>0</v>
      </c>
      <c r="D61" s="17" t="s">
        <v>25</v>
      </c>
      <c r="E61" s="89"/>
      <c r="F61" s="17" t="s">
        <v>25</v>
      </c>
      <c r="G61" s="89"/>
      <c r="H61" s="17" t="s">
        <v>25</v>
      </c>
      <c r="I61" s="89"/>
      <c r="J61" s="17" t="s">
        <v>25</v>
      </c>
      <c r="K61" s="89"/>
      <c r="L61" s="17" t="s">
        <v>25</v>
      </c>
      <c r="M61" s="89"/>
      <c r="N61" s="17" t="s">
        <v>25</v>
      </c>
      <c r="O61" s="89"/>
      <c r="P61" s="17" t="s">
        <v>25</v>
      </c>
      <c r="Q61" s="89"/>
      <c r="R61" s="17" t="s">
        <v>25</v>
      </c>
      <c r="S61" s="89"/>
      <c r="T61" s="17" t="s">
        <v>25</v>
      </c>
      <c r="U61" s="93"/>
      <c r="V61" s="13"/>
    </row>
    <row r="62" spans="1:22" ht="16" thickBot="1" x14ac:dyDescent="0.4">
      <c r="A62" s="222"/>
      <c r="B62" s="229"/>
      <c r="C62" s="267"/>
      <c r="D62" s="21" t="s">
        <v>26</v>
      </c>
      <c r="E62" s="33">
        <f>IF(B61&gt;'Rates Table'!C12,0,E61*(C61*1.5))</f>
        <v>0</v>
      </c>
      <c r="F62" s="21" t="s">
        <v>26</v>
      </c>
      <c r="G62" s="33">
        <f>IF(B61&gt;'Rates Table'!F12,0,G61*(C61*1.5))</f>
        <v>0</v>
      </c>
      <c r="H62" s="21" t="s">
        <v>26</v>
      </c>
      <c r="I62" s="33">
        <f>IF(B61&gt;'Rates Table'!I12,0,I61*(C61*1.5))</f>
        <v>0</v>
      </c>
      <c r="J62" s="21" t="s">
        <v>26</v>
      </c>
      <c r="K62" s="33">
        <f>IF(B61&gt;'Rates Table'!L12,0,K61*(C61*1.5))</f>
        <v>0</v>
      </c>
      <c r="L62" s="21" t="s">
        <v>26</v>
      </c>
      <c r="M62" s="33">
        <f>IF(B61&gt;'Rates Table'!O12,0,M61*(C61*1.5))</f>
        <v>0</v>
      </c>
      <c r="N62" s="21" t="s">
        <v>26</v>
      </c>
      <c r="O62" s="33">
        <f>IF(B61&gt;'Rates Table'!R12,0,O61*(C61*1.5))</f>
        <v>0</v>
      </c>
      <c r="P62" s="21" t="s">
        <v>26</v>
      </c>
      <c r="Q62" s="33">
        <f>IF(B61&gt;'Rates Table'!U12,0,Q61*(C61*1.5))</f>
        <v>0</v>
      </c>
      <c r="R62" s="21" t="s">
        <v>26</v>
      </c>
      <c r="S62" s="33">
        <f>IF(B61&gt;'Rates Table'!X12,0,S61*(C61*1.5))</f>
        <v>0</v>
      </c>
      <c r="T62" s="21" t="s">
        <v>26</v>
      </c>
      <c r="U62" s="65">
        <f>IF(B61&gt;'Rates Table'!AA12,0,U61*(C61*1.5))</f>
        <v>0</v>
      </c>
      <c r="V62" s="13"/>
    </row>
    <row r="63" spans="1:22" ht="16" thickTop="1" x14ac:dyDescent="0.35">
      <c r="A63" s="225"/>
      <c r="B63" s="227"/>
      <c r="C63" s="266">
        <f t="shared" ref="C63" si="21">B63/2080</f>
        <v>0</v>
      </c>
      <c r="D63" s="25" t="s">
        <v>25</v>
      </c>
      <c r="E63" s="90"/>
      <c r="F63" s="25" t="s">
        <v>25</v>
      </c>
      <c r="G63" s="90"/>
      <c r="H63" s="25" t="s">
        <v>25</v>
      </c>
      <c r="I63" s="90"/>
      <c r="J63" s="25" t="s">
        <v>25</v>
      </c>
      <c r="K63" s="90"/>
      <c r="L63" s="25" t="s">
        <v>25</v>
      </c>
      <c r="M63" s="90"/>
      <c r="N63" s="25" t="s">
        <v>25</v>
      </c>
      <c r="O63" s="90"/>
      <c r="P63" s="25" t="s">
        <v>25</v>
      </c>
      <c r="Q63" s="90"/>
      <c r="R63" s="25" t="s">
        <v>25</v>
      </c>
      <c r="S63" s="90"/>
      <c r="T63" s="25" t="s">
        <v>25</v>
      </c>
      <c r="U63" s="94"/>
      <c r="V63" s="13"/>
    </row>
    <row r="64" spans="1:22" ht="16" thickBot="1" x14ac:dyDescent="0.4">
      <c r="A64" s="226"/>
      <c r="B64" s="230"/>
      <c r="C64" s="267"/>
      <c r="D64" s="29" t="s">
        <v>26</v>
      </c>
      <c r="E64" s="33">
        <f>IF(B63&gt;'Rates Table'!C12,0,E63*(C63*1.5))</f>
        <v>0</v>
      </c>
      <c r="F64" s="29" t="s">
        <v>26</v>
      </c>
      <c r="G64" s="33">
        <f>IF(B63&gt;'Rates Table'!F12,0,G63*(C63*1.5))</f>
        <v>0</v>
      </c>
      <c r="H64" s="29" t="s">
        <v>26</v>
      </c>
      <c r="I64" s="33">
        <f>IF(B63&gt;'Rates Table'!I12,0,I63*(C63*1.5))</f>
        <v>0</v>
      </c>
      <c r="J64" s="29" t="s">
        <v>26</v>
      </c>
      <c r="K64" s="33">
        <f>IF(B63&gt;'Rates Table'!L12,0,K63*(C63*1.5))</f>
        <v>0</v>
      </c>
      <c r="L64" s="29" t="s">
        <v>26</v>
      </c>
      <c r="M64" s="33">
        <f>IF(B63&gt;'Rates Table'!O12,0,M63*(C63*1.5))</f>
        <v>0</v>
      </c>
      <c r="N64" s="29" t="s">
        <v>26</v>
      </c>
      <c r="O64" s="33">
        <f>IF(B63&gt;'Rates Table'!R12,0,O63*(C63*1.5))</f>
        <v>0</v>
      </c>
      <c r="P64" s="29" t="s">
        <v>26</v>
      </c>
      <c r="Q64" s="33">
        <f>IF(B63&gt;'Rates Table'!U12,0,Q63*(C63*1.5))</f>
        <v>0</v>
      </c>
      <c r="R64" s="29" t="s">
        <v>26</v>
      </c>
      <c r="S64" s="33">
        <f>IF(B63&gt;'Rates Table'!X12,0,S63*(C63*1.5))</f>
        <v>0</v>
      </c>
      <c r="T64" s="29" t="s">
        <v>26</v>
      </c>
      <c r="U64" s="65">
        <f>IF(B63&gt;'Rates Table'!AA12,0,U63*(C63*1.5))</f>
        <v>0</v>
      </c>
      <c r="V64" s="13"/>
    </row>
    <row r="65" spans="1:22" ht="16" thickTop="1" x14ac:dyDescent="0.35">
      <c r="A65" s="221"/>
      <c r="B65" s="223"/>
      <c r="C65" s="266">
        <f t="shared" ref="C65" si="22">B65/2080</f>
        <v>0</v>
      </c>
      <c r="D65" s="17" t="s">
        <v>25</v>
      </c>
      <c r="E65" s="89"/>
      <c r="F65" s="17" t="s">
        <v>25</v>
      </c>
      <c r="G65" s="89"/>
      <c r="H65" s="17" t="s">
        <v>25</v>
      </c>
      <c r="I65" s="89"/>
      <c r="J65" s="17" t="s">
        <v>25</v>
      </c>
      <c r="K65" s="89"/>
      <c r="L65" s="17" t="s">
        <v>25</v>
      </c>
      <c r="M65" s="89"/>
      <c r="N65" s="17" t="s">
        <v>25</v>
      </c>
      <c r="O65" s="89"/>
      <c r="P65" s="17" t="s">
        <v>25</v>
      </c>
      <c r="Q65" s="89"/>
      <c r="R65" s="17" t="s">
        <v>25</v>
      </c>
      <c r="S65" s="89"/>
      <c r="T65" s="17" t="s">
        <v>25</v>
      </c>
      <c r="U65" s="93"/>
      <c r="V65" s="13"/>
    </row>
    <row r="66" spans="1:22" ht="16" thickBot="1" x14ac:dyDescent="0.4">
      <c r="A66" s="222"/>
      <c r="B66" s="229"/>
      <c r="C66" s="267"/>
      <c r="D66" s="21" t="s">
        <v>26</v>
      </c>
      <c r="E66" s="33">
        <f>IF(B65&gt;'Rates Table'!C12,0,E65*(C65*1.5))</f>
        <v>0</v>
      </c>
      <c r="F66" s="21" t="s">
        <v>26</v>
      </c>
      <c r="G66" s="33">
        <f>IF(B65&gt;'Rates Table'!F12,0,G65*(C65*1.5))</f>
        <v>0</v>
      </c>
      <c r="H66" s="21" t="s">
        <v>26</v>
      </c>
      <c r="I66" s="33">
        <f>IF(B65&gt;'Rates Table'!I12,0,I65*(C65*1.5))</f>
        <v>0</v>
      </c>
      <c r="J66" s="21" t="s">
        <v>26</v>
      </c>
      <c r="K66" s="33">
        <f>IF(B65&gt;'Rates Table'!L12,0,K65*(C65*1.5))</f>
        <v>0</v>
      </c>
      <c r="L66" s="21" t="s">
        <v>26</v>
      </c>
      <c r="M66" s="33">
        <f>IF(B65&gt;'Rates Table'!O12,0,M65*(C65*1.5))</f>
        <v>0</v>
      </c>
      <c r="N66" s="21" t="s">
        <v>26</v>
      </c>
      <c r="O66" s="33">
        <f>IF(B65&gt;'Rates Table'!R12,0,O65*(C65*1.5))</f>
        <v>0</v>
      </c>
      <c r="P66" s="21" t="s">
        <v>26</v>
      </c>
      <c r="Q66" s="33">
        <f>IF(B65&gt;'Rates Table'!U12,0,Q65*(C65*1.5))</f>
        <v>0</v>
      </c>
      <c r="R66" s="21" t="s">
        <v>26</v>
      </c>
      <c r="S66" s="33">
        <f>IF(B65&gt;'Rates Table'!X12,0,S65*(C65*1.5))</f>
        <v>0</v>
      </c>
      <c r="T66" s="21" t="s">
        <v>26</v>
      </c>
      <c r="U66" s="65">
        <f>IF(B65&gt;'Rates Table'!AA12,0,U65*(C65*1.5))</f>
        <v>0</v>
      </c>
      <c r="V66" s="13"/>
    </row>
    <row r="67" spans="1:22" ht="16" thickTop="1" x14ac:dyDescent="0.35">
      <c r="A67" s="225"/>
      <c r="B67" s="227"/>
      <c r="C67" s="266">
        <f t="shared" ref="C67" si="23">B67/2080</f>
        <v>0</v>
      </c>
      <c r="D67" s="25" t="s">
        <v>25</v>
      </c>
      <c r="E67" s="90"/>
      <c r="F67" s="25" t="s">
        <v>25</v>
      </c>
      <c r="G67" s="90"/>
      <c r="H67" s="25" t="s">
        <v>25</v>
      </c>
      <c r="I67" s="90"/>
      <c r="J67" s="25" t="s">
        <v>25</v>
      </c>
      <c r="K67" s="90"/>
      <c r="L67" s="25" t="s">
        <v>25</v>
      </c>
      <c r="M67" s="90"/>
      <c r="N67" s="25" t="s">
        <v>25</v>
      </c>
      <c r="O67" s="90"/>
      <c r="P67" s="25" t="s">
        <v>25</v>
      </c>
      <c r="Q67" s="90"/>
      <c r="R67" s="25" t="s">
        <v>25</v>
      </c>
      <c r="S67" s="90"/>
      <c r="T67" s="25" t="s">
        <v>25</v>
      </c>
      <c r="U67" s="94"/>
      <c r="V67" s="13"/>
    </row>
    <row r="68" spans="1:22" ht="16" thickBot="1" x14ac:dyDescent="0.4">
      <c r="A68" s="226"/>
      <c r="B68" s="228"/>
      <c r="C68" s="267"/>
      <c r="D68" s="9" t="s">
        <v>26</v>
      </c>
      <c r="E68" s="33">
        <f>IF(B67&gt;'Rates Table'!C12,0,E67*(C67*1.5))</f>
        <v>0</v>
      </c>
      <c r="F68" s="9" t="s">
        <v>26</v>
      </c>
      <c r="G68" s="33">
        <f>IF(B67&gt;'Rates Table'!F12,0,G67*(C67*1.5))</f>
        <v>0</v>
      </c>
      <c r="H68" s="9" t="s">
        <v>26</v>
      </c>
      <c r="I68" s="33">
        <f>IF(B67&gt;'Rates Table'!I12,0,I67*(C67*1.5))</f>
        <v>0</v>
      </c>
      <c r="J68" s="9" t="s">
        <v>26</v>
      </c>
      <c r="K68" s="33">
        <f>IF(B67&gt;'Rates Table'!L12,0,K67*(C67*1.5))</f>
        <v>0</v>
      </c>
      <c r="L68" s="9" t="s">
        <v>26</v>
      </c>
      <c r="M68" s="33">
        <f>IF(B67&gt;'Rates Table'!O12,0,M67*(C67*1.5))</f>
        <v>0</v>
      </c>
      <c r="N68" s="9" t="s">
        <v>26</v>
      </c>
      <c r="O68" s="33">
        <f>IF(B67&gt;'Rates Table'!R12,0,O67*(C67*1.5))</f>
        <v>0</v>
      </c>
      <c r="P68" s="9" t="s">
        <v>26</v>
      </c>
      <c r="Q68" s="33">
        <f>IF(B67&gt;'Rates Table'!U12,0,Q67*(C67*1.5))</f>
        <v>0</v>
      </c>
      <c r="R68" s="9" t="s">
        <v>26</v>
      </c>
      <c r="S68" s="33">
        <f>IF(B67&gt;'Rates Table'!X12,0,S67*(C67*1.5))</f>
        <v>0</v>
      </c>
      <c r="T68" s="9" t="s">
        <v>26</v>
      </c>
      <c r="U68" s="66">
        <f>IF(B67&gt;'Rates Table'!AA12,0,U67*(C67*1.5))</f>
        <v>0</v>
      </c>
      <c r="V68" s="13"/>
    </row>
    <row r="69" spans="1:22" ht="16" thickTop="1" x14ac:dyDescent="0.35">
      <c r="A69" s="221"/>
      <c r="B69" s="223"/>
      <c r="C69" s="266">
        <f t="shared" ref="C69" si="24">B69/2080</f>
        <v>0</v>
      </c>
      <c r="D69" s="25" t="s">
        <v>25</v>
      </c>
      <c r="E69" s="89"/>
      <c r="F69" s="17" t="s">
        <v>25</v>
      </c>
      <c r="G69" s="89"/>
      <c r="H69" s="17" t="s">
        <v>25</v>
      </c>
      <c r="I69" s="89"/>
      <c r="J69" s="17" t="s">
        <v>25</v>
      </c>
      <c r="K69" s="89"/>
      <c r="L69" s="17" t="s">
        <v>25</v>
      </c>
      <c r="M69" s="89"/>
      <c r="N69" s="17" t="s">
        <v>25</v>
      </c>
      <c r="O69" s="89"/>
      <c r="P69" s="17" t="s">
        <v>25</v>
      </c>
      <c r="Q69" s="89"/>
      <c r="R69" s="17" t="s">
        <v>25</v>
      </c>
      <c r="S69" s="89"/>
      <c r="T69" s="17" t="s">
        <v>25</v>
      </c>
      <c r="U69" s="93"/>
      <c r="V69" s="13"/>
    </row>
    <row r="70" spans="1:22" ht="16" thickBot="1" x14ac:dyDescent="0.4">
      <c r="A70" s="222"/>
      <c r="B70" s="224"/>
      <c r="C70" s="267"/>
      <c r="D70" s="9" t="s">
        <v>26</v>
      </c>
      <c r="E70" s="33">
        <f>IF(B69&gt;'Rates Table'!C12,0,E69*(C69*1.5))</f>
        <v>0</v>
      </c>
      <c r="F70" s="9" t="s">
        <v>26</v>
      </c>
      <c r="G70" s="33">
        <f>IF(B69&gt;'Rates Table'!F12,0,G69*(C69*1.5))</f>
        <v>0</v>
      </c>
      <c r="H70" s="9" t="s">
        <v>26</v>
      </c>
      <c r="I70" s="33">
        <f>IF(B69&gt;'Rates Table'!I12,0,I69*(C69*1.5))</f>
        <v>0</v>
      </c>
      <c r="J70" s="9" t="s">
        <v>26</v>
      </c>
      <c r="K70" s="33">
        <f>IF(B69&gt;'Rates Table'!L12,0,K69*(C69*1.5))</f>
        <v>0</v>
      </c>
      <c r="L70" s="9" t="s">
        <v>26</v>
      </c>
      <c r="M70" s="33">
        <f>IF(B69&gt;'Rates Table'!O12,0,M69*(C69*1.5))</f>
        <v>0</v>
      </c>
      <c r="N70" s="9" t="s">
        <v>26</v>
      </c>
      <c r="O70" s="33">
        <f>IF(B69&gt;'Rates Table'!R12,0,O69*(C69*1.5))</f>
        <v>0</v>
      </c>
      <c r="P70" s="9" t="s">
        <v>26</v>
      </c>
      <c r="Q70" s="33">
        <f>IF(B69&gt;'Rates Table'!U12,0,Q69*(C69*1.5))</f>
        <v>0</v>
      </c>
      <c r="R70" s="9" t="s">
        <v>26</v>
      </c>
      <c r="S70" s="33">
        <f>IF(B69&gt;'Rates Table'!X12,0,S69*(C69*1.5))</f>
        <v>0</v>
      </c>
      <c r="T70" s="9" t="s">
        <v>26</v>
      </c>
      <c r="U70" s="66">
        <f>IF(B69&gt;'Rates Table'!AA12,0,U69*(C69*1.5))</f>
        <v>0</v>
      </c>
      <c r="V70" s="13"/>
    </row>
    <row r="71" spans="1:22" ht="16" thickTop="1" x14ac:dyDescent="0.35">
      <c r="A71" s="225"/>
      <c r="B71" s="227"/>
      <c r="C71" s="266">
        <f>B71/2080</f>
        <v>0</v>
      </c>
      <c r="D71" s="25" t="s">
        <v>25</v>
      </c>
      <c r="E71" s="90"/>
      <c r="F71" s="25" t="s">
        <v>25</v>
      </c>
      <c r="G71" s="90"/>
      <c r="H71" s="25" t="s">
        <v>25</v>
      </c>
      <c r="I71" s="90"/>
      <c r="J71" s="25" t="s">
        <v>25</v>
      </c>
      <c r="K71" s="90"/>
      <c r="L71" s="25" t="s">
        <v>25</v>
      </c>
      <c r="M71" s="90"/>
      <c r="N71" s="25" t="s">
        <v>25</v>
      </c>
      <c r="O71" s="90"/>
      <c r="P71" s="25" t="s">
        <v>25</v>
      </c>
      <c r="Q71" s="90"/>
      <c r="R71" s="25" t="s">
        <v>25</v>
      </c>
      <c r="S71" s="90"/>
      <c r="T71" s="25" t="s">
        <v>25</v>
      </c>
      <c r="U71" s="90"/>
      <c r="V71" s="13"/>
    </row>
    <row r="72" spans="1:22" ht="16" thickBot="1" x14ac:dyDescent="0.4">
      <c r="A72" s="226"/>
      <c r="B72" s="228"/>
      <c r="C72" s="267"/>
      <c r="D72" s="9" t="s">
        <v>26</v>
      </c>
      <c r="E72" s="33">
        <f>IF(B71&gt;'Rates Table'!C12,0,E71*(C71*1.5))</f>
        <v>0</v>
      </c>
      <c r="F72" s="9" t="s">
        <v>26</v>
      </c>
      <c r="G72" s="33">
        <f>IF(B71&gt;'Rates Table'!F12,0,G71*(C71*1.5))</f>
        <v>0</v>
      </c>
      <c r="H72" s="9" t="s">
        <v>26</v>
      </c>
      <c r="I72" s="33">
        <f>IF(B71&gt;'Rates Table'!I12,0,I71*(C71*1.5))</f>
        <v>0</v>
      </c>
      <c r="J72" s="9" t="s">
        <v>26</v>
      </c>
      <c r="K72" s="33">
        <f>IF(B71&gt;'Rates Table'!L12,0,K71*(C71*1.5))</f>
        <v>0</v>
      </c>
      <c r="L72" s="9" t="s">
        <v>26</v>
      </c>
      <c r="M72" s="33">
        <f>IF(B71&gt;'Rates Table'!O12,0,M71*(C71*1.5))</f>
        <v>0</v>
      </c>
      <c r="N72" s="9" t="s">
        <v>26</v>
      </c>
      <c r="O72" s="33">
        <f>IF(B71&gt;'Rates Table'!R12,0,O71*(C71*1.5))</f>
        <v>0</v>
      </c>
      <c r="P72" s="9" t="s">
        <v>26</v>
      </c>
      <c r="Q72" s="33">
        <f>IF(B71&gt;'Rates Table'!U12,0,Q71*(C71*1.5))</f>
        <v>0</v>
      </c>
      <c r="R72" s="9" t="s">
        <v>26</v>
      </c>
      <c r="S72" s="33">
        <f>IF(B71&gt;'Rates Table'!X12,0,S71*(C71*1.5))</f>
        <v>0</v>
      </c>
      <c r="T72" s="9" t="s">
        <v>26</v>
      </c>
      <c r="U72" s="66">
        <f>IF(B71&gt;'Rates Table'!AA12,0,U71*(C71*1.5))</f>
        <v>0</v>
      </c>
      <c r="V72" s="13"/>
    </row>
    <row r="73" spans="1:22" ht="16" thickTop="1" x14ac:dyDescent="0.35">
      <c r="A73" s="221"/>
      <c r="B73" s="223"/>
      <c r="C73" s="266">
        <f t="shared" ref="C73" si="25">B73/2080</f>
        <v>0</v>
      </c>
      <c r="D73" s="25" t="s">
        <v>25</v>
      </c>
      <c r="E73" s="89"/>
      <c r="F73" s="17" t="s">
        <v>25</v>
      </c>
      <c r="G73" s="89"/>
      <c r="H73" s="17" t="s">
        <v>25</v>
      </c>
      <c r="I73" s="89"/>
      <c r="J73" s="17" t="s">
        <v>25</v>
      </c>
      <c r="K73" s="89"/>
      <c r="L73" s="17" t="s">
        <v>25</v>
      </c>
      <c r="M73" s="89"/>
      <c r="N73" s="17" t="s">
        <v>25</v>
      </c>
      <c r="O73" s="89"/>
      <c r="P73" s="17" t="s">
        <v>25</v>
      </c>
      <c r="Q73" s="89"/>
      <c r="R73" s="17" t="s">
        <v>25</v>
      </c>
      <c r="S73" s="89"/>
      <c r="T73" s="17" t="s">
        <v>25</v>
      </c>
      <c r="U73" s="93"/>
      <c r="V73" s="13"/>
    </row>
    <row r="74" spans="1:22" ht="16" thickBot="1" x14ac:dyDescent="0.4">
      <c r="A74" s="222"/>
      <c r="B74" s="224"/>
      <c r="C74" s="267"/>
      <c r="D74" s="9" t="s">
        <v>26</v>
      </c>
      <c r="E74" s="33">
        <f>IF(B73&gt;'Rates Table'!C12,0,E73*(C73*1.5))</f>
        <v>0</v>
      </c>
      <c r="F74" s="9" t="s">
        <v>26</v>
      </c>
      <c r="G74" s="33">
        <f>IF(B73&gt;'Rates Table'!F12,0,G73*(C73*1.5))</f>
        <v>0</v>
      </c>
      <c r="H74" s="9" t="s">
        <v>26</v>
      </c>
      <c r="I74" s="33">
        <f>IF(B73&gt;'Rates Table'!I12,0,I73*(C73*1.5))</f>
        <v>0</v>
      </c>
      <c r="J74" s="9" t="s">
        <v>26</v>
      </c>
      <c r="K74" s="33">
        <f>IF(B73&gt;'Rates Table'!L12,0,K73*(C73*1.5))</f>
        <v>0</v>
      </c>
      <c r="L74" s="9" t="s">
        <v>26</v>
      </c>
      <c r="M74" s="33">
        <f>IF(B73&gt;'Rates Table'!O12,0,M73*(C73*1.5))</f>
        <v>0</v>
      </c>
      <c r="N74" s="9" t="s">
        <v>26</v>
      </c>
      <c r="O74" s="33">
        <f>IF(B73&gt;'Rates Table'!R12,0,O73*(C73*1.5))</f>
        <v>0</v>
      </c>
      <c r="P74" s="9" t="s">
        <v>26</v>
      </c>
      <c r="Q74" s="33">
        <f>IF(B73&gt;'Rates Table'!U12,0,Q73*(C73*1.5))</f>
        <v>0</v>
      </c>
      <c r="R74" s="9" t="s">
        <v>26</v>
      </c>
      <c r="S74" s="33">
        <f>IF(B73&gt;'Rates Table'!X12,0,S73*(C73*1.5))</f>
        <v>0</v>
      </c>
      <c r="T74" s="9" t="s">
        <v>26</v>
      </c>
      <c r="U74" s="66">
        <f>IF(B73&gt;'Rates Table'!AA12,0,U73*(C73*1.5))</f>
        <v>0</v>
      </c>
      <c r="V74" s="13"/>
    </row>
    <row r="75" spans="1:22" ht="16" thickTop="1" x14ac:dyDescent="0.35">
      <c r="A75" s="225"/>
      <c r="B75" s="227"/>
      <c r="C75" s="266">
        <f t="shared" ref="C75" si="26">B75/2080</f>
        <v>0</v>
      </c>
      <c r="D75" s="25" t="s">
        <v>25</v>
      </c>
      <c r="E75" s="90"/>
      <c r="F75" s="25" t="s">
        <v>25</v>
      </c>
      <c r="G75" s="90"/>
      <c r="H75" s="25" t="s">
        <v>25</v>
      </c>
      <c r="I75" s="90"/>
      <c r="J75" s="25" t="s">
        <v>25</v>
      </c>
      <c r="K75" s="90"/>
      <c r="L75" s="25" t="s">
        <v>25</v>
      </c>
      <c r="M75" s="90"/>
      <c r="N75" s="25" t="s">
        <v>25</v>
      </c>
      <c r="O75" s="90"/>
      <c r="P75" s="25" t="s">
        <v>25</v>
      </c>
      <c r="Q75" s="90"/>
      <c r="R75" s="25" t="s">
        <v>25</v>
      </c>
      <c r="S75" s="90"/>
      <c r="T75" s="25" t="s">
        <v>25</v>
      </c>
      <c r="U75" s="94"/>
      <c r="V75" s="13"/>
    </row>
    <row r="76" spans="1:22" ht="16" thickBot="1" x14ac:dyDescent="0.4">
      <c r="A76" s="226"/>
      <c r="B76" s="228"/>
      <c r="C76" s="267"/>
      <c r="D76" s="9" t="s">
        <v>26</v>
      </c>
      <c r="E76" s="33">
        <f>IF(B75&gt;'Rates Table'!C12,0,E75*(C75*1.5))</f>
        <v>0</v>
      </c>
      <c r="F76" s="9" t="s">
        <v>26</v>
      </c>
      <c r="G76" s="33">
        <f>IF(B75&gt;'Rates Table'!F12,0,G75*(C75*1.5))</f>
        <v>0</v>
      </c>
      <c r="H76" s="9" t="s">
        <v>26</v>
      </c>
      <c r="I76" s="33">
        <f>IF(B75&gt;'Rates Table'!I12,0,I75*(C75*1.5))</f>
        <v>0</v>
      </c>
      <c r="J76" s="9" t="s">
        <v>26</v>
      </c>
      <c r="K76" s="33">
        <f>IF(B75&gt;'Rates Table'!L12,0,K75*(C75*1.5))</f>
        <v>0</v>
      </c>
      <c r="L76" s="9" t="s">
        <v>26</v>
      </c>
      <c r="M76" s="33">
        <f>IF(B75&gt;'Rates Table'!O12,0,M75*(C75*1.5))</f>
        <v>0</v>
      </c>
      <c r="N76" s="9" t="s">
        <v>26</v>
      </c>
      <c r="O76" s="33">
        <f>IF(B75&gt;'Rates Table'!R12,0,O75*(C75*1.5))</f>
        <v>0</v>
      </c>
      <c r="P76" s="9" t="s">
        <v>26</v>
      </c>
      <c r="Q76" s="33">
        <f>IF(B75&gt;'Rates Table'!U12,0,Q75*(C75*1.5))</f>
        <v>0</v>
      </c>
      <c r="R76" s="9" t="s">
        <v>26</v>
      </c>
      <c r="S76" s="33">
        <f>IF(B75&gt;'Rates Table'!X12,0,S75*(C75*1.5))</f>
        <v>0</v>
      </c>
      <c r="T76" s="9" t="s">
        <v>26</v>
      </c>
      <c r="U76" s="66">
        <f>IF(B75&gt;'Rates Table'!AA12,0,U75*(C75*1.5))</f>
        <v>0</v>
      </c>
      <c r="V76" s="13"/>
    </row>
    <row r="77" spans="1:22" ht="16" thickTop="1" x14ac:dyDescent="0.35">
      <c r="A77" s="221"/>
      <c r="B77" s="223"/>
      <c r="C77" s="266">
        <f t="shared" ref="C77" si="27">B77/2080</f>
        <v>0</v>
      </c>
      <c r="D77" s="25" t="s">
        <v>25</v>
      </c>
      <c r="E77" s="89"/>
      <c r="F77" s="17" t="s">
        <v>25</v>
      </c>
      <c r="G77" s="89"/>
      <c r="H77" s="17" t="s">
        <v>25</v>
      </c>
      <c r="I77" s="89"/>
      <c r="J77" s="17" t="s">
        <v>25</v>
      </c>
      <c r="K77" s="89"/>
      <c r="L77" s="17" t="s">
        <v>25</v>
      </c>
      <c r="M77" s="89"/>
      <c r="N77" s="17" t="s">
        <v>25</v>
      </c>
      <c r="O77" s="89"/>
      <c r="P77" s="17" t="s">
        <v>25</v>
      </c>
      <c r="Q77" s="89"/>
      <c r="R77" s="17" t="s">
        <v>25</v>
      </c>
      <c r="S77" s="89"/>
      <c r="T77" s="17" t="s">
        <v>25</v>
      </c>
      <c r="U77" s="93"/>
      <c r="V77" s="13"/>
    </row>
    <row r="78" spans="1:22" ht="16" thickBot="1" x14ac:dyDescent="0.4">
      <c r="A78" s="222"/>
      <c r="B78" s="224"/>
      <c r="C78" s="267"/>
      <c r="D78" s="9" t="s">
        <v>26</v>
      </c>
      <c r="E78" s="33">
        <f>IF(B77&gt;'Rates Table'!C12,0,E77*(C77*1.5))</f>
        <v>0</v>
      </c>
      <c r="F78" s="9" t="s">
        <v>26</v>
      </c>
      <c r="G78" s="33">
        <f>IF(B77&gt;'Rates Table'!F12,0,G77*(C77*1.5))</f>
        <v>0</v>
      </c>
      <c r="H78" s="9" t="s">
        <v>26</v>
      </c>
      <c r="I78" s="33">
        <f>IF(B77&gt;'Rates Table'!I12,0,I77*(C77*1.5))</f>
        <v>0</v>
      </c>
      <c r="J78" s="9" t="s">
        <v>26</v>
      </c>
      <c r="K78" s="33">
        <f>IF(B77&gt;'Rates Table'!L12,0,K77*(C77*1.5))</f>
        <v>0</v>
      </c>
      <c r="L78" s="9" t="s">
        <v>26</v>
      </c>
      <c r="M78" s="33">
        <f>IF(B77&gt;'Rates Table'!O12,0,M77*(C77*1.5))</f>
        <v>0</v>
      </c>
      <c r="N78" s="9" t="s">
        <v>26</v>
      </c>
      <c r="O78" s="33">
        <f>IF(B77&gt;'Rates Table'!R12,0,O77*(C77*1.5))</f>
        <v>0</v>
      </c>
      <c r="P78" s="9" t="s">
        <v>26</v>
      </c>
      <c r="Q78" s="33">
        <f>IF(B77&gt;'Rates Table'!U12,0,Q77*(C77*1.5))</f>
        <v>0</v>
      </c>
      <c r="R78" s="9" t="s">
        <v>26</v>
      </c>
      <c r="S78" s="33">
        <f>IF(B77&gt;'Rates Table'!X12,0,S77*(C77*1.5))</f>
        <v>0</v>
      </c>
      <c r="T78" s="9" t="s">
        <v>26</v>
      </c>
      <c r="U78" s="66">
        <f>IF(B77&gt;'Rates Table'!AA12,0,U77*(C77*1.5))</f>
        <v>0</v>
      </c>
      <c r="V78" s="13"/>
    </row>
    <row r="79" spans="1:22" ht="16" thickTop="1" x14ac:dyDescent="0.35">
      <c r="A79" s="225"/>
      <c r="B79" s="227"/>
      <c r="C79" s="266">
        <f t="shared" ref="C79" si="28">B79/2080</f>
        <v>0</v>
      </c>
      <c r="D79" s="25" t="s">
        <v>25</v>
      </c>
      <c r="E79" s="90"/>
      <c r="F79" s="25" t="s">
        <v>25</v>
      </c>
      <c r="G79" s="90"/>
      <c r="H79" s="25" t="s">
        <v>25</v>
      </c>
      <c r="I79" s="90"/>
      <c r="J79" s="25" t="s">
        <v>25</v>
      </c>
      <c r="K79" s="90"/>
      <c r="L79" s="25" t="s">
        <v>25</v>
      </c>
      <c r="M79" s="90"/>
      <c r="N79" s="25" t="s">
        <v>25</v>
      </c>
      <c r="O79" s="90"/>
      <c r="P79" s="25" t="s">
        <v>25</v>
      </c>
      <c r="Q79" s="90"/>
      <c r="R79" s="25" t="s">
        <v>25</v>
      </c>
      <c r="S79" s="90"/>
      <c r="T79" s="25" t="s">
        <v>25</v>
      </c>
      <c r="U79" s="94"/>
      <c r="V79" s="13"/>
    </row>
    <row r="80" spans="1:22" ht="16" thickBot="1" x14ac:dyDescent="0.4">
      <c r="A80" s="226"/>
      <c r="B80" s="228"/>
      <c r="C80" s="267"/>
      <c r="D80" s="9" t="s">
        <v>26</v>
      </c>
      <c r="E80" s="33">
        <f>IF(B79&gt;'Rates Table'!C12,0,E79*(C79*1.5))</f>
        <v>0</v>
      </c>
      <c r="F80" s="9" t="s">
        <v>26</v>
      </c>
      <c r="G80" s="33">
        <f>IF(B79&gt;'Rates Table'!F12,0,G79*(C79*1.5))</f>
        <v>0</v>
      </c>
      <c r="H80" s="9" t="s">
        <v>26</v>
      </c>
      <c r="I80" s="33">
        <f>IF(B79&gt;'Rates Table'!I12,0,I79*(C79*1.5))</f>
        <v>0</v>
      </c>
      <c r="J80" s="9" t="s">
        <v>26</v>
      </c>
      <c r="K80" s="33">
        <f>IF(B79&gt;'Rates Table'!L12,0,K79*(C79*1.5))</f>
        <v>0</v>
      </c>
      <c r="L80" s="9" t="s">
        <v>26</v>
      </c>
      <c r="M80" s="33">
        <f>IF(B79&gt;'Rates Table'!O12,0,M79*(C79*1.5))</f>
        <v>0</v>
      </c>
      <c r="N80" s="9" t="s">
        <v>26</v>
      </c>
      <c r="O80" s="33">
        <f>IF(B79&gt;'Rates Table'!R12,0,O79*(C79*1.5))</f>
        <v>0</v>
      </c>
      <c r="P80" s="9" t="s">
        <v>26</v>
      </c>
      <c r="Q80" s="33">
        <f>IF(B79&gt;'Rates Table'!U12,0,Q79*(C79*1.5))</f>
        <v>0</v>
      </c>
      <c r="R80" s="9" t="s">
        <v>26</v>
      </c>
      <c r="S80" s="33">
        <f>IF(B79&gt;'Rates Table'!X12,0,S79*(C79*1.5))</f>
        <v>0</v>
      </c>
      <c r="T80" s="9" t="s">
        <v>26</v>
      </c>
      <c r="U80" s="66">
        <f>IF(B79&gt;'Rates Table'!AA12,0,U79*(C79*1.5))</f>
        <v>0</v>
      </c>
      <c r="V80" s="13"/>
    </row>
    <row r="81" spans="1:22" ht="16" thickTop="1" x14ac:dyDescent="0.35">
      <c r="A81" s="221"/>
      <c r="B81" s="223"/>
      <c r="C81" s="266">
        <f t="shared" ref="C81" si="29">B81/2080</f>
        <v>0</v>
      </c>
      <c r="D81" s="25" t="s">
        <v>25</v>
      </c>
      <c r="E81" s="89"/>
      <c r="F81" s="17" t="s">
        <v>25</v>
      </c>
      <c r="G81" s="89"/>
      <c r="H81" s="17" t="s">
        <v>25</v>
      </c>
      <c r="I81" s="89"/>
      <c r="J81" s="17" t="s">
        <v>25</v>
      </c>
      <c r="K81" s="89"/>
      <c r="L81" s="17" t="s">
        <v>25</v>
      </c>
      <c r="M81" s="89"/>
      <c r="N81" s="17" t="s">
        <v>25</v>
      </c>
      <c r="O81" s="89"/>
      <c r="P81" s="17" t="s">
        <v>25</v>
      </c>
      <c r="Q81" s="89"/>
      <c r="R81" s="17" t="s">
        <v>25</v>
      </c>
      <c r="S81" s="89"/>
      <c r="T81" s="17" t="s">
        <v>25</v>
      </c>
      <c r="U81" s="93"/>
      <c r="V81" s="13"/>
    </row>
    <row r="82" spans="1:22" ht="16" thickBot="1" x14ac:dyDescent="0.4">
      <c r="A82" s="222"/>
      <c r="B82" s="224"/>
      <c r="C82" s="267"/>
      <c r="D82" s="9" t="s">
        <v>26</v>
      </c>
      <c r="E82" s="33">
        <f>IF(B81&gt;'Rates Table'!C12,0,E81*(C81*1.5))</f>
        <v>0</v>
      </c>
      <c r="F82" s="9" t="s">
        <v>26</v>
      </c>
      <c r="G82" s="33">
        <f>IF(B81&gt;'Rates Table'!F12,0,G81*(C81*1.5))</f>
        <v>0</v>
      </c>
      <c r="H82" s="9" t="s">
        <v>26</v>
      </c>
      <c r="I82" s="33">
        <f>IF(B81&gt;'Rates Table'!I12,0,I81*(C81*1.5))</f>
        <v>0</v>
      </c>
      <c r="J82" s="9" t="s">
        <v>26</v>
      </c>
      <c r="K82" s="33">
        <f>IF(B81&gt;'Rates Table'!L12,0,K81*(C81*1.5))</f>
        <v>0</v>
      </c>
      <c r="L82" s="9" t="s">
        <v>26</v>
      </c>
      <c r="M82" s="33">
        <f>IF(B81&gt;'Rates Table'!O12,0,M81*(C81*1.5))</f>
        <v>0</v>
      </c>
      <c r="N82" s="9" t="s">
        <v>26</v>
      </c>
      <c r="O82" s="33">
        <f>IF(B81&gt;'Rates Table'!R12,0,O81*(C81*1.5))</f>
        <v>0</v>
      </c>
      <c r="P82" s="9" t="s">
        <v>26</v>
      </c>
      <c r="Q82" s="33">
        <f>IF(B81&gt;'Rates Table'!U12,0,Q81*(C81*1.5))</f>
        <v>0</v>
      </c>
      <c r="R82" s="9" t="s">
        <v>26</v>
      </c>
      <c r="S82" s="33">
        <f>IF(B81&gt;'Rates Table'!X12,0,S81*(C81*1.5))</f>
        <v>0</v>
      </c>
      <c r="T82" s="9" t="s">
        <v>26</v>
      </c>
      <c r="U82" s="66">
        <f>IF(B81&gt;'Rates Table'!AA12,0,U81*(C81*1.5))</f>
        <v>0</v>
      </c>
      <c r="V82" s="13"/>
    </row>
    <row r="83" spans="1:22" ht="16" thickTop="1" x14ac:dyDescent="0.35">
      <c r="A83" s="225"/>
      <c r="B83" s="227"/>
      <c r="C83" s="266">
        <f t="shared" ref="C83" si="30">B83/2080</f>
        <v>0</v>
      </c>
      <c r="D83" s="25" t="s">
        <v>25</v>
      </c>
      <c r="E83" s="90"/>
      <c r="F83" s="25" t="s">
        <v>25</v>
      </c>
      <c r="G83" s="90"/>
      <c r="H83" s="25" t="s">
        <v>25</v>
      </c>
      <c r="I83" s="90"/>
      <c r="J83" s="25" t="s">
        <v>25</v>
      </c>
      <c r="K83" s="90"/>
      <c r="L83" s="25" t="s">
        <v>25</v>
      </c>
      <c r="M83" s="90"/>
      <c r="N83" s="25" t="s">
        <v>25</v>
      </c>
      <c r="O83" s="90"/>
      <c r="P83" s="25" t="s">
        <v>25</v>
      </c>
      <c r="Q83" s="90"/>
      <c r="R83" s="25" t="s">
        <v>25</v>
      </c>
      <c r="S83" s="90"/>
      <c r="T83" s="25" t="s">
        <v>25</v>
      </c>
      <c r="U83" s="90"/>
      <c r="V83" s="13"/>
    </row>
    <row r="84" spans="1:22" ht="16" thickBot="1" x14ac:dyDescent="0.4">
      <c r="A84" s="226"/>
      <c r="B84" s="228"/>
      <c r="C84" s="267"/>
      <c r="D84" s="9" t="s">
        <v>26</v>
      </c>
      <c r="E84" s="33">
        <f>IF(B83&gt;'Rates Table'!C12,0,E83*(C83*1.5))</f>
        <v>0</v>
      </c>
      <c r="F84" s="9" t="s">
        <v>26</v>
      </c>
      <c r="G84" s="33">
        <f>IF(B83&gt;'Rates Table'!F12,0,G83*(C83*1.5))</f>
        <v>0</v>
      </c>
      <c r="H84" s="9" t="s">
        <v>26</v>
      </c>
      <c r="I84" s="33">
        <f>IF(B83&gt;'Rates Table'!I12,0,I83*(C83*1.5))</f>
        <v>0</v>
      </c>
      <c r="J84" s="9" t="s">
        <v>26</v>
      </c>
      <c r="K84" s="33">
        <f>IF(B83&gt;'Rates Table'!L12,0,K83*(C83*1.5))</f>
        <v>0</v>
      </c>
      <c r="L84" s="9" t="s">
        <v>26</v>
      </c>
      <c r="M84" s="33">
        <f>IF(B83&gt;'Rates Table'!O12,0,M83*(C83*1.5))</f>
        <v>0</v>
      </c>
      <c r="N84" s="9" t="s">
        <v>26</v>
      </c>
      <c r="O84" s="33">
        <f>IF(B83&gt;'Rates Table'!R12,0,O83*(C83*1.5))</f>
        <v>0</v>
      </c>
      <c r="P84" s="9" t="s">
        <v>26</v>
      </c>
      <c r="Q84" s="33">
        <f>IF(B83&gt;'Rates Table'!U12,0,Q83*(C83*1.5))</f>
        <v>0</v>
      </c>
      <c r="R84" s="9" t="s">
        <v>26</v>
      </c>
      <c r="S84" s="33">
        <f>IF(B83&gt;'Rates Table'!X12,0,S83*(C83*1.5))</f>
        <v>0</v>
      </c>
      <c r="T84" s="9" t="s">
        <v>26</v>
      </c>
      <c r="U84" s="66">
        <f>IF(B83&gt;'Rates Table'!AA12,0,U83*(C83*1.5))</f>
        <v>0</v>
      </c>
      <c r="V84" s="13"/>
    </row>
    <row r="85" spans="1:22" ht="16" thickTop="1" x14ac:dyDescent="0.35">
      <c r="A85" s="221"/>
      <c r="B85" s="223"/>
      <c r="C85" s="266">
        <f t="shared" ref="C85" si="31">B85/2080</f>
        <v>0</v>
      </c>
      <c r="D85" s="25" t="s">
        <v>25</v>
      </c>
      <c r="E85" s="89"/>
      <c r="F85" s="17" t="s">
        <v>25</v>
      </c>
      <c r="G85" s="89"/>
      <c r="H85" s="17" t="s">
        <v>25</v>
      </c>
      <c r="I85" s="89"/>
      <c r="J85" s="17" t="s">
        <v>25</v>
      </c>
      <c r="K85" s="89"/>
      <c r="L85" s="17" t="s">
        <v>25</v>
      </c>
      <c r="M85" s="89"/>
      <c r="N85" s="17" t="s">
        <v>25</v>
      </c>
      <c r="O85" s="89"/>
      <c r="P85" s="17" t="s">
        <v>25</v>
      </c>
      <c r="Q85" s="89"/>
      <c r="R85" s="17" t="s">
        <v>25</v>
      </c>
      <c r="S85" s="89"/>
      <c r="T85" s="17" t="s">
        <v>25</v>
      </c>
      <c r="U85" s="93"/>
      <c r="V85" s="13"/>
    </row>
    <row r="86" spans="1:22" ht="16" thickBot="1" x14ac:dyDescent="0.4">
      <c r="A86" s="222"/>
      <c r="B86" s="224"/>
      <c r="C86" s="267"/>
      <c r="D86" s="9" t="s">
        <v>26</v>
      </c>
      <c r="E86" s="33">
        <f>IF(B85&gt;'Rates Table'!C12,0,E85*(C85*1.5))</f>
        <v>0</v>
      </c>
      <c r="F86" s="9" t="s">
        <v>26</v>
      </c>
      <c r="G86" s="33">
        <f>IF(B85&gt;'Rates Table'!F12,0,G85*(C85*1.5))</f>
        <v>0</v>
      </c>
      <c r="H86" s="9" t="s">
        <v>26</v>
      </c>
      <c r="I86" s="33">
        <f>IF(B85&gt;'Rates Table'!I12,0,I85*(C85*1.5))</f>
        <v>0</v>
      </c>
      <c r="J86" s="9" t="s">
        <v>26</v>
      </c>
      <c r="K86" s="33">
        <f>IF(B85&gt;'Rates Table'!L12,0,K85*(C85*1.5))</f>
        <v>0</v>
      </c>
      <c r="L86" s="9" t="s">
        <v>26</v>
      </c>
      <c r="M86" s="33">
        <f>IF(B85&gt;'Rates Table'!O12,0,M85*(C85*1.5))</f>
        <v>0</v>
      </c>
      <c r="N86" s="9" t="s">
        <v>26</v>
      </c>
      <c r="O86" s="33">
        <f>IF(B85&gt;'Rates Table'!R12,0,O85*(C85*1.5))</f>
        <v>0</v>
      </c>
      <c r="P86" s="9" t="s">
        <v>26</v>
      </c>
      <c r="Q86" s="33">
        <f>IF(B85&gt;'Rates Table'!U12,0,Q85*(C85*1.5))</f>
        <v>0</v>
      </c>
      <c r="R86" s="9" t="s">
        <v>26</v>
      </c>
      <c r="S86" s="33">
        <f>IF(B85&gt;'Rates Table'!X12,0,S85*(C85*1.5))</f>
        <v>0</v>
      </c>
      <c r="T86" s="9" t="s">
        <v>26</v>
      </c>
      <c r="U86" s="66">
        <f>IF(B85&gt;'Rates Table'!AA12,0,U85*(C85*1.5))</f>
        <v>0</v>
      </c>
      <c r="V86" s="13"/>
    </row>
    <row r="87" spans="1:22" ht="16" thickTop="1" x14ac:dyDescent="0.35">
      <c r="A87" s="225"/>
      <c r="B87" s="227"/>
      <c r="C87" s="266">
        <f t="shared" ref="C87" si="32">B87/2080</f>
        <v>0</v>
      </c>
      <c r="D87" s="25" t="s">
        <v>25</v>
      </c>
      <c r="E87" s="90"/>
      <c r="F87" s="25" t="s">
        <v>25</v>
      </c>
      <c r="G87" s="90"/>
      <c r="H87" s="25" t="s">
        <v>25</v>
      </c>
      <c r="I87" s="90"/>
      <c r="J87" s="25" t="s">
        <v>25</v>
      </c>
      <c r="K87" s="90"/>
      <c r="L87" s="25" t="s">
        <v>25</v>
      </c>
      <c r="M87" s="90"/>
      <c r="N87" s="25" t="s">
        <v>25</v>
      </c>
      <c r="O87" s="90"/>
      <c r="P87" s="25" t="s">
        <v>25</v>
      </c>
      <c r="Q87" s="90"/>
      <c r="R87" s="25" t="s">
        <v>25</v>
      </c>
      <c r="S87" s="90"/>
      <c r="T87" s="25" t="s">
        <v>25</v>
      </c>
      <c r="U87" s="94"/>
      <c r="V87" s="13"/>
    </row>
    <row r="88" spans="1:22" ht="16" thickBot="1" x14ac:dyDescent="0.4">
      <c r="A88" s="226"/>
      <c r="B88" s="228"/>
      <c r="C88" s="267"/>
      <c r="D88" s="9" t="s">
        <v>26</v>
      </c>
      <c r="E88" s="33">
        <f>IF(B87&gt;'Rates Table'!C12,0,E87*(C87*1.5))</f>
        <v>0</v>
      </c>
      <c r="F88" s="9" t="s">
        <v>26</v>
      </c>
      <c r="G88" s="33">
        <f>IF(B87&gt;'Rates Table'!F12,0,G87*(C87*1.5))</f>
        <v>0</v>
      </c>
      <c r="H88" s="9" t="s">
        <v>26</v>
      </c>
      <c r="I88" s="33">
        <f>IF(B87&gt;'Rates Table'!I12,0,I87*(C87*1.5))</f>
        <v>0</v>
      </c>
      <c r="J88" s="9" t="s">
        <v>26</v>
      </c>
      <c r="K88" s="33">
        <f>IF(B87&gt;'Rates Table'!L12,0,K87*(C87*1.5))</f>
        <v>0</v>
      </c>
      <c r="L88" s="9" t="s">
        <v>26</v>
      </c>
      <c r="M88" s="33">
        <f>IF(B87&gt;'Rates Table'!O12,0,M87*(C87*1.5))</f>
        <v>0</v>
      </c>
      <c r="N88" s="9" t="s">
        <v>26</v>
      </c>
      <c r="O88" s="33">
        <f>IF(B87&gt;'Rates Table'!R12,0,O87*(C87*1.5))</f>
        <v>0</v>
      </c>
      <c r="P88" s="9" t="s">
        <v>26</v>
      </c>
      <c r="Q88" s="33">
        <f>IF(B87&gt;'Rates Table'!U12,0,Q87*(C87*1.5))</f>
        <v>0</v>
      </c>
      <c r="R88" s="9" t="s">
        <v>26</v>
      </c>
      <c r="S88" s="33">
        <f>IF(B87&gt;'Rates Table'!X12,0,S87*(C87*1.5))</f>
        <v>0</v>
      </c>
      <c r="T88" s="9" t="s">
        <v>26</v>
      </c>
      <c r="U88" s="66">
        <f>IF(B87&gt;'Rates Table'!AA12,0,U87*(C87*1.5))</f>
        <v>0</v>
      </c>
      <c r="V88" s="13"/>
    </row>
    <row r="89" spans="1:22" ht="16" thickTop="1" x14ac:dyDescent="0.35">
      <c r="A89" s="221"/>
      <c r="B89" s="223"/>
      <c r="C89" s="266">
        <f t="shared" ref="C89" si="33">B89/2080</f>
        <v>0</v>
      </c>
      <c r="D89" s="25" t="s">
        <v>25</v>
      </c>
      <c r="E89" s="89"/>
      <c r="F89" s="17" t="s">
        <v>25</v>
      </c>
      <c r="G89" s="89"/>
      <c r="H89" s="17" t="s">
        <v>25</v>
      </c>
      <c r="I89" s="89"/>
      <c r="J89" s="17" t="s">
        <v>25</v>
      </c>
      <c r="K89" s="89"/>
      <c r="L89" s="17" t="s">
        <v>25</v>
      </c>
      <c r="M89" s="89"/>
      <c r="N89" s="17" t="s">
        <v>25</v>
      </c>
      <c r="O89" s="89"/>
      <c r="P89" s="17" t="s">
        <v>25</v>
      </c>
      <c r="Q89" s="89"/>
      <c r="R89" s="17" t="s">
        <v>25</v>
      </c>
      <c r="S89" s="89"/>
      <c r="T89" s="17" t="s">
        <v>25</v>
      </c>
      <c r="U89" s="93"/>
      <c r="V89" s="13"/>
    </row>
    <row r="90" spans="1:22" ht="16" thickBot="1" x14ac:dyDescent="0.4">
      <c r="A90" s="222"/>
      <c r="B90" s="224"/>
      <c r="C90" s="267"/>
      <c r="D90" s="9" t="s">
        <v>26</v>
      </c>
      <c r="E90" s="33">
        <f>IF(B89&gt;'Rates Table'!C12,0,E89*(C89*1.5))</f>
        <v>0</v>
      </c>
      <c r="F90" s="9" t="s">
        <v>26</v>
      </c>
      <c r="G90" s="33">
        <f>IF(B89&gt;'Rates Table'!F12,0,G89*(C89*1.5))</f>
        <v>0</v>
      </c>
      <c r="H90" s="9" t="s">
        <v>26</v>
      </c>
      <c r="I90" s="33">
        <f>IF(B89&gt;'Rates Table'!I12,0,I89*(C89*1.5))</f>
        <v>0</v>
      </c>
      <c r="J90" s="9" t="s">
        <v>26</v>
      </c>
      <c r="K90" s="33">
        <f>IF(B89&gt;'Rates Table'!L12,0,K89*(C89*1.5))</f>
        <v>0</v>
      </c>
      <c r="L90" s="9" t="s">
        <v>26</v>
      </c>
      <c r="M90" s="33">
        <f>IF(B89&gt;'Rates Table'!O12,0,M89*(C89*1.5))</f>
        <v>0</v>
      </c>
      <c r="N90" s="9" t="s">
        <v>26</v>
      </c>
      <c r="O90" s="33">
        <f>IF(B89&gt;'Rates Table'!R12,0,O89*(C89*1.5))</f>
        <v>0</v>
      </c>
      <c r="P90" s="9" t="s">
        <v>26</v>
      </c>
      <c r="Q90" s="33">
        <f>IF(B89&gt;'Rates Table'!U12,0,Q89*(C89*1.5))</f>
        <v>0</v>
      </c>
      <c r="R90" s="9" t="s">
        <v>26</v>
      </c>
      <c r="S90" s="33">
        <f>IF(B89&gt;'Rates Table'!X12,0,S89*(C89*1.5))</f>
        <v>0</v>
      </c>
      <c r="T90" s="9" t="s">
        <v>26</v>
      </c>
      <c r="U90" s="66">
        <f>IF(B89&gt;'Rates Table'!AA12,0,U89*(C89*1.5))</f>
        <v>0</v>
      </c>
      <c r="V90" s="13"/>
    </row>
    <row r="91" spans="1:22" ht="16" thickTop="1" x14ac:dyDescent="0.35">
      <c r="A91" s="225"/>
      <c r="B91" s="227"/>
      <c r="C91" s="266">
        <f t="shared" ref="C91" si="34">B91/2080</f>
        <v>0</v>
      </c>
      <c r="D91" s="25" t="s">
        <v>25</v>
      </c>
      <c r="E91" s="90"/>
      <c r="F91" s="25" t="s">
        <v>25</v>
      </c>
      <c r="G91" s="90"/>
      <c r="H91" s="25" t="s">
        <v>25</v>
      </c>
      <c r="I91" s="90"/>
      <c r="J91" s="25" t="s">
        <v>25</v>
      </c>
      <c r="K91" s="90"/>
      <c r="L91" s="25" t="s">
        <v>25</v>
      </c>
      <c r="M91" s="90"/>
      <c r="N91" s="25" t="s">
        <v>25</v>
      </c>
      <c r="O91" s="90"/>
      <c r="P91" s="25" t="s">
        <v>25</v>
      </c>
      <c r="Q91" s="90"/>
      <c r="R91" s="25" t="s">
        <v>25</v>
      </c>
      <c r="S91" s="90"/>
      <c r="T91" s="25" t="s">
        <v>25</v>
      </c>
      <c r="U91" s="94"/>
      <c r="V91" s="13"/>
    </row>
    <row r="92" spans="1:22" ht="16" thickBot="1" x14ac:dyDescent="0.4">
      <c r="A92" s="226"/>
      <c r="B92" s="228"/>
      <c r="C92" s="267"/>
      <c r="D92" s="9" t="s">
        <v>26</v>
      </c>
      <c r="E92" s="33">
        <f>IF(B91&gt;'Rates Table'!C12,0,E91*(C91*1.5))</f>
        <v>0</v>
      </c>
      <c r="F92" s="9" t="s">
        <v>26</v>
      </c>
      <c r="G92" s="33">
        <f>IF(B91&gt;'Rates Table'!F12,0,G91*(C91*1.5))</f>
        <v>0</v>
      </c>
      <c r="H92" s="9" t="s">
        <v>26</v>
      </c>
      <c r="I92" s="33">
        <f>IF(B91&gt;'Rates Table'!I12,0,I91*(C91*1.5))</f>
        <v>0</v>
      </c>
      <c r="J92" s="9" t="s">
        <v>26</v>
      </c>
      <c r="K92" s="33">
        <f>IF(B91&gt;'Rates Table'!L12,0,K91*(C91*1.5))</f>
        <v>0</v>
      </c>
      <c r="L92" s="9" t="s">
        <v>26</v>
      </c>
      <c r="M92" s="33">
        <f>IF(B91&gt;'Rates Table'!O12,0,M91*(C91*1.5))</f>
        <v>0</v>
      </c>
      <c r="N92" s="9" t="s">
        <v>26</v>
      </c>
      <c r="O92" s="33">
        <f>IF(B91&gt;'Rates Table'!R12,0,O91*(C91*1.5))</f>
        <v>0</v>
      </c>
      <c r="P92" s="9" t="s">
        <v>26</v>
      </c>
      <c r="Q92" s="33">
        <f>IF(B91&gt;'Rates Table'!U12,0,Q91*(C91*1.5))</f>
        <v>0</v>
      </c>
      <c r="R92" s="9" t="s">
        <v>26</v>
      </c>
      <c r="S92" s="33">
        <f>IF(B91&gt;'Rates Table'!X12,0,S91*(C91*1.5))</f>
        <v>0</v>
      </c>
      <c r="T92" s="9" t="s">
        <v>26</v>
      </c>
      <c r="U92" s="66">
        <f>IF(B91&gt;'Rates Table'!AA12,0,U91*(C91*1.5))</f>
        <v>0</v>
      </c>
      <c r="V92" s="13"/>
    </row>
    <row r="93" spans="1:22" ht="16" thickTop="1" x14ac:dyDescent="0.35">
      <c r="A93" s="221"/>
      <c r="B93" s="223"/>
      <c r="C93" s="266">
        <f t="shared" ref="C93" si="35">B93/2080</f>
        <v>0</v>
      </c>
      <c r="D93" s="25" t="s">
        <v>25</v>
      </c>
      <c r="E93" s="89"/>
      <c r="F93" s="17" t="s">
        <v>25</v>
      </c>
      <c r="G93" s="89"/>
      <c r="H93" s="17" t="s">
        <v>25</v>
      </c>
      <c r="I93" s="89"/>
      <c r="J93" s="17" t="s">
        <v>25</v>
      </c>
      <c r="K93" s="89"/>
      <c r="L93" s="17" t="s">
        <v>25</v>
      </c>
      <c r="M93" s="89"/>
      <c r="N93" s="17" t="s">
        <v>25</v>
      </c>
      <c r="O93" s="89"/>
      <c r="P93" s="17" t="s">
        <v>25</v>
      </c>
      <c r="Q93" s="89"/>
      <c r="R93" s="17" t="s">
        <v>25</v>
      </c>
      <c r="S93" s="89"/>
      <c r="T93" s="17" t="s">
        <v>25</v>
      </c>
      <c r="U93" s="93"/>
      <c r="V93" s="13"/>
    </row>
    <row r="94" spans="1:22" ht="16" thickBot="1" x14ac:dyDescent="0.4">
      <c r="A94" s="222"/>
      <c r="B94" s="224"/>
      <c r="C94" s="267"/>
      <c r="D94" s="9" t="s">
        <v>26</v>
      </c>
      <c r="E94" s="33">
        <f>IF(B93&gt;'Rates Table'!C12,0,E93*(C93*1.5))</f>
        <v>0</v>
      </c>
      <c r="F94" s="9" t="s">
        <v>26</v>
      </c>
      <c r="G94" s="33">
        <f>IF(B93&gt;'Rates Table'!F12,0,G93*(C93*1.5))</f>
        <v>0</v>
      </c>
      <c r="H94" s="9" t="s">
        <v>26</v>
      </c>
      <c r="I94" s="33">
        <f>IF(B93&gt;'Rates Table'!I12,0,I93*(C93*1.5))</f>
        <v>0</v>
      </c>
      <c r="J94" s="9" t="s">
        <v>26</v>
      </c>
      <c r="K94" s="33">
        <f>IF(B93&gt;'Rates Table'!L12,0,K93*(C93*1.5))</f>
        <v>0</v>
      </c>
      <c r="L94" s="9" t="s">
        <v>26</v>
      </c>
      <c r="M94" s="33">
        <f>IF(B93&gt;'Rates Table'!O12,0,M93*(C93*1.5))</f>
        <v>0</v>
      </c>
      <c r="N94" s="9" t="s">
        <v>26</v>
      </c>
      <c r="O94" s="33">
        <f>IF(B93&gt;'Rates Table'!R12,0,O93*(C93*1.5))</f>
        <v>0</v>
      </c>
      <c r="P94" s="9" t="s">
        <v>26</v>
      </c>
      <c r="Q94" s="33">
        <f>IF(B93&gt;'Rates Table'!U12,0,Q93*(C93*1.5))</f>
        <v>0</v>
      </c>
      <c r="R94" s="9" t="s">
        <v>26</v>
      </c>
      <c r="S94" s="33">
        <f>IF(B93&gt;'Rates Table'!X12,0,S93*(C93*1.5))</f>
        <v>0</v>
      </c>
      <c r="T94" s="9" t="s">
        <v>26</v>
      </c>
      <c r="U94" s="66">
        <f>IF(B93&gt;'Rates Table'!AA12,0,U93*(C93*1.5))</f>
        <v>0</v>
      </c>
      <c r="V94" s="13"/>
    </row>
    <row r="95" spans="1:22" ht="16" thickTop="1" x14ac:dyDescent="0.35">
      <c r="A95" s="225"/>
      <c r="B95" s="227"/>
      <c r="C95" s="266">
        <f>B95/2080</f>
        <v>0</v>
      </c>
      <c r="D95" s="25" t="s">
        <v>25</v>
      </c>
      <c r="E95" s="90"/>
      <c r="F95" s="25" t="s">
        <v>25</v>
      </c>
      <c r="G95" s="90"/>
      <c r="H95" s="25" t="s">
        <v>25</v>
      </c>
      <c r="I95" s="90"/>
      <c r="J95" s="25" t="s">
        <v>25</v>
      </c>
      <c r="K95" s="90"/>
      <c r="L95" s="25" t="s">
        <v>25</v>
      </c>
      <c r="M95" s="90"/>
      <c r="N95" s="25" t="s">
        <v>25</v>
      </c>
      <c r="O95" s="90"/>
      <c r="P95" s="25" t="s">
        <v>25</v>
      </c>
      <c r="Q95" s="90"/>
      <c r="R95" s="25" t="s">
        <v>25</v>
      </c>
      <c r="S95" s="90"/>
      <c r="T95" s="25" t="s">
        <v>25</v>
      </c>
      <c r="U95" s="94"/>
      <c r="V95" s="13"/>
    </row>
    <row r="96" spans="1:22" ht="16" thickBot="1" x14ac:dyDescent="0.4">
      <c r="A96" s="226"/>
      <c r="B96" s="228"/>
      <c r="C96" s="267"/>
      <c r="D96" s="9" t="s">
        <v>26</v>
      </c>
      <c r="E96" s="33">
        <f>IF(B95&gt;'Rates Table'!C12,0,E95*(C95*1.5))</f>
        <v>0</v>
      </c>
      <c r="F96" s="9" t="s">
        <v>26</v>
      </c>
      <c r="G96" s="33">
        <f>IF(B95&gt;'Rates Table'!F12,0,G95*(C95*1.5))</f>
        <v>0</v>
      </c>
      <c r="H96" s="9" t="s">
        <v>26</v>
      </c>
      <c r="I96" s="33">
        <f>IF(B95&gt;'Rates Table'!I12,0,I95*(C95*1.5))</f>
        <v>0</v>
      </c>
      <c r="J96" s="9" t="s">
        <v>26</v>
      </c>
      <c r="K96" s="33">
        <f>IF(B95&gt;'Rates Table'!L12,0,K95*(C95*1.5))</f>
        <v>0</v>
      </c>
      <c r="L96" s="9" t="s">
        <v>26</v>
      </c>
      <c r="M96" s="33">
        <f>IF(B95&gt;'Rates Table'!O12,0,M95*(C95*1.5))</f>
        <v>0</v>
      </c>
      <c r="N96" s="9" t="s">
        <v>26</v>
      </c>
      <c r="O96" s="33">
        <f>IF(B95&gt;'Rates Table'!R12,0,O95*(C95*1.5))</f>
        <v>0</v>
      </c>
      <c r="P96" s="9" t="s">
        <v>26</v>
      </c>
      <c r="Q96" s="33">
        <f>IF(B95&gt;'Rates Table'!U12,0,Q95*(C95*1.5))</f>
        <v>0</v>
      </c>
      <c r="R96" s="9" t="s">
        <v>26</v>
      </c>
      <c r="S96" s="33">
        <f>IF(B95&gt;'Rates Table'!X12,0,S95*(C95*1.5))</f>
        <v>0</v>
      </c>
      <c r="T96" s="9" t="s">
        <v>26</v>
      </c>
      <c r="U96" s="66">
        <f>IF(B95&gt;'Rates Table'!AA12,0,U95*(C95*1.5))</f>
        <v>0</v>
      </c>
      <c r="V96" s="13"/>
    </row>
    <row r="97" spans="1:22" ht="16" thickTop="1" x14ac:dyDescent="0.35">
      <c r="A97" s="221"/>
      <c r="B97" s="223"/>
      <c r="C97" s="266">
        <f t="shared" ref="C97" si="36">B97/2080</f>
        <v>0</v>
      </c>
      <c r="D97" s="25" t="s">
        <v>25</v>
      </c>
      <c r="E97" s="89"/>
      <c r="F97" s="17" t="s">
        <v>25</v>
      </c>
      <c r="G97" s="89"/>
      <c r="H97" s="17" t="s">
        <v>25</v>
      </c>
      <c r="I97" s="89"/>
      <c r="J97" s="17" t="s">
        <v>25</v>
      </c>
      <c r="K97" s="89"/>
      <c r="L97" s="17" t="s">
        <v>25</v>
      </c>
      <c r="M97" s="89"/>
      <c r="N97" s="17" t="s">
        <v>25</v>
      </c>
      <c r="O97" s="89"/>
      <c r="P97" s="17" t="s">
        <v>25</v>
      </c>
      <c r="Q97" s="89"/>
      <c r="R97" s="17" t="s">
        <v>25</v>
      </c>
      <c r="S97" s="89"/>
      <c r="T97" s="17" t="s">
        <v>25</v>
      </c>
      <c r="U97" s="93"/>
      <c r="V97" s="13"/>
    </row>
    <row r="98" spans="1:22" ht="16" thickBot="1" x14ac:dyDescent="0.4">
      <c r="A98" s="222"/>
      <c r="B98" s="224"/>
      <c r="C98" s="267"/>
      <c r="D98" s="9" t="s">
        <v>26</v>
      </c>
      <c r="E98" s="33">
        <f>IF(B97&gt;'Rates Table'!C12,0,E97*(C97*1.5))</f>
        <v>0</v>
      </c>
      <c r="F98" s="9" t="s">
        <v>26</v>
      </c>
      <c r="G98" s="33">
        <f>IF(B97&gt;'Rates Table'!F12,0,G97*(C97*1.5))</f>
        <v>0</v>
      </c>
      <c r="H98" s="9" t="s">
        <v>26</v>
      </c>
      <c r="I98" s="33">
        <f>IF(B97&gt;'Rates Table'!I12,0,I97*(C97*1.5))</f>
        <v>0</v>
      </c>
      <c r="J98" s="9" t="s">
        <v>26</v>
      </c>
      <c r="K98" s="33">
        <f>IF(B97&gt;'Rates Table'!L12,0,K97*(C97*1.5))</f>
        <v>0</v>
      </c>
      <c r="L98" s="9" t="s">
        <v>26</v>
      </c>
      <c r="M98" s="33">
        <f>IF(B97&gt;'Rates Table'!O12,0,M97*(C97*1.5))</f>
        <v>0</v>
      </c>
      <c r="N98" s="9" t="s">
        <v>26</v>
      </c>
      <c r="O98" s="33">
        <f>IF(B97&gt;'Rates Table'!R12,0,O97*(C97*1.5))</f>
        <v>0</v>
      </c>
      <c r="P98" s="9" t="s">
        <v>26</v>
      </c>
      <c r="Q98" s="33">
        <f>IF(B97&gt;'Rates Table'!U12,0,Q97*(C97*1.5))</f>
        <v>0</v>
      </c>
      <c r="R98" s="9" t="s">
        <v>26</v>
      </c>
      <c r="S98" s="33">
        <f>IF(B97&gt;'Rates Table'!X12,0,S97*(C97*1.5))</f>
        <v>0</v>
      </c>
      <c r="T98" s="9" t="s">
        <v>26</v>
      </c>
      <c r="U98" s="66">
        <f>IF(B97&gt;'Rates Table'!AA12,0,U97*(C97*1.5))</f>
        <v>0</v>
      </c>
      <c r="V98" s="13"/>
    </row>
    <row r="99" spans="1:22" ht="16" thickTop="1" x14ac:dyDescent="0.35">
      <c r="A99" s="225"/>
      <c r="B99" s="227"/>
      <c r="C99" s="266">
        <f t="shared" ref="C99" si="37">B99/2080</f>
        <v>0</v>
      </c>
      <c r="D99" s="25" t="s">
        <v>25</v>
      </c>
      <c r="E99" s="90"/>
      <c r="F99" s="25" t="s">
        <v>25</v>
      </c>
      <c r="G99" s="90"/>
      <c r="H99" s="25" t="s">
        <v>25</v>
      </c>
      <c r="I99" s="90"/>
      <c r="J99" s="25" t="s">
        <v>25</v>
      </c>
      <c r="K99" s="90"/>
      <c r="L99" s="25" t="s">
        <v>25</v>
      </c>
      <c r="M99" s="90"/>
      <c r="N99" s="25" t="s">
        <v>25</v>
      </c>
      <c r="O99" s="90"/>
      <c r="P99" s="25" t="s">
        <v>25</v>
      </c>
      <c r="Q99" s="90"/>
      <c r="R99" s="25" t="s">
        <v>25</v>
      </c>
      <c r="S99" s="90"/>
      <c r="T99" s="25" t="s">
        <v>25</v>
      </c>
      <c r="U99" s="94"/>
      <c r="V99" s="13"/>
    </row>
    <row r="100" spans="1:22" ht="16" thickBot="1" x14ac:dyDescent="0.4">
      <c r="A100" s="226"/>
      <c r="B100" s="228"/>
      <c r="C100" s="267"/>
      <c r="D100" s="9" t="s">
        <v>26</v>
      </c>
      <c r="E100" s="33">
        <f>IF(B99&gt;'Rates Table'!C12,0,E99*(C99*1.5))</f>
        <v>0</v>
      </c>
      <c r="F100" s="9" t="s">
        <v>26</v>
      </c>
      <c r="G100" s="33">
        <f>IF(B99&gt;'Rates Table'!F12,0,G99*(C99*1.5))</f>
        <v>0</v>
      </c>
      <c r="H100" s="9" t="s">
        <v>26</v>
      </c>
      <c r="I100" s="33">
        <f>IF(B99&gt;'Rates Table'!I12,0,I99*(C99*1.5))</f>
        <v>0</v>
      </c>
      <c r="J100" s="9" t="s">
        <v>26</v>
      </c>
      <c r="K100" s="33">
        <f>IF(B99&gt;'Rates Table'!L12,0,K99*(C99*1.5))</f>
        <v>0</v>
      </c>
      <c r="L100" s="9" t="s">
        <v>26</v>
      </c>
      <c r="M100" s="33">
        <f>IF(B99&gt;'Rates Table'!O12,0,M99*(C99*1.5))</f>
        <v>0</v>
      </c>
      <c r="N100" s="9" t="s">
        <v>26</v>
      </c>
      <c r="O100" s="33">
        <f>IF(B99&gt;'Rates Table'!R12,0,O99*(C99*1.5))</f>
        <v>0</v>
      </c>
      <c r="P100" s="9" t="s">
        <v>26</v>
      </c>
      <c r="Q100" s="33">
        <f>IF(B99&gt;'Rates Table'!U12,0,Q99*(C99*1.5))</f>
        <v>0</v>
      </c>
      <c r="R100" s="9" t="s">
        <v>26</v>
      </c>
      <c r="S100" s="33">
        <f>IF(B99&gt;'Rates Table'!X12,0,S99*(C99*1.5))</f>
        <v>0</v>
      </c>
      <c r="T100" s="9" t="s">
        <v>26</v>
      </c>
      <c r="U100" s="66">
        <f>IF(B99&gt;'Rates Table'!AA12,0,U99*(C99*1.5))</f>
        <v>0</v>
      </c>
      <c r="V100" s="13"/>
    </row>
    <row r="101" spans="1:22" ht="16" thickTop="1" x14ac:dyDescent="0.35">
      <c r="A101" s="221"/>
      <c r="B101" s="223"/>
      <c r="C101" s="266">
        <f t="shared" ref="C101" si="38">B101/2080</f>
        <v>0</v>
      </c>
      <c r="D101" s="25" t="s">
        <v>25</v>
      </c>
      <c r="E101" s="89"/>
      <c r="F101" s="17" t="s">
        <v>25</v>
      </c>
      <c r="G101" s="89"/>
      <c r="H101" s="17" t="s">
        <v>25</v>
      </c>
      <c r="I101" s="89"/>
      <c r="J101" s="17" t="s">
        <v>25</v>
      </c>
      <c r="K101" s="89"/>
      <c r="L101" s="17" t="s">
        <v>25</v>
      </c>
      <c r="M101" s="89"/>
      <c r="N101" s="17" t="s">
        <v>25</v>
      </c>
      <c r="O101" s="89"/>
      <c r="P101" s="17" t="s">
        <v>25</v>
      </c>
      <c r="Q101" s="89"/>
      <c r="R101" s="17" t="s">
        <v>25</v>
      </c>
      <c r="S101" s="89"/>
      <c r="T101" s="17" t="s">
        <v>25</v>
      </c>
      <c r="U101" s="93"/>
      <c r="V101" s="13"/>
    </row>
    <row r="102" spans="1:22" ht="16" thickBot="1" x14ac:dyDescent="0.4">
      <c r="A102" s="222"/>
      <c r="B102" s="224"/>
      <c r="C102" s="267"/>
      <c r="D102" s="9" t="s">
        <v>26</v>
      </c>
      <c r="E102" s="33">
        <f>IF(B101&gt;'Rates Table'!C12,0,E101*(C101*1.5))</f>
        <v>0</v>
      </c>
      <c r="F102" s="9" t="s">
        <v>26</v>
      </c>
      <c r="G102" s="33">
        <f>IF(B101&gt;'Rates Table'!F12,0,G101*(C101*1.5))</f>
        <v>0</v>
      </c>
      <c r="H102" s="9" t="s">
        <v>26</v>
      </c>
      <c r="I102" s="33">
        <f>IF(B101&gt;'Rates Table'!I12,0,I101*(C101*1.5))</f>
        <v>0</v>
      </c>
      <c r="J102" s="9" t="s">
        <v>26</v>
      </c>
      <c r="K102" s="33">
        <f>IF(B101&gt;'Rates Table'!L12,0,K101*(C101*1.5))</f>
        <v>0</v>
      </c>
      <c r="L102" s="9" t="s">
        <v>26</v>
      </c>
      <c r="M102" s="33">
        <f>IF(B101&gt;'Rates Table'!O12,0,M101*(C101*1.5))</f>
        <v>0</v>
      </c>
      <c r="N102" s="9" t="s">
        <v>26</v>
      </c>
      <c r="O102" s="33">
        <f>IF(B101&gt;'Rates Table'!R12,0,O101*(C101*1.5))</f>
        <v>0</v>
      </c>
      <c r="P102" s="9" t="s">
        <v>26</v>
      </c>
      <c r="Q102" s="33">
        <f>IF(B101&gt;'Rates Table'!U12,0,Q101*(C101*1.5))</f>
        <v>0</v>
      </c>
      <c r="R102" s="9" t="s">
        <v>26</v>
      </c>
      <c r="S102" s="33">
        <f>IF(B101&gt;'Rates Table'!X12,0,S101*(C101*1.5))</f>
        <v>0</v>
      </c>
      <c r="T102" s="9" t="s">
        <v>26</v>
      </c>
      <c r="U102" s="66">
        <f>IF(B101&gt;'Rates Table'!AA12,0,U101*(C101*1.5))</f>
        <v>0</v>
      </c>
      <c r="V102" s="13"/>
    </row>
    <row r="103" spans="1:22" ht="16" thickTop="1" x14ac:dyDescent="0.35">
      <c r="A103" s="225"/>
      <c r="B103" s="227"/>
      <c r="C103" s="266">
        <f t="shared" ref="C103" si="39">B103/2080</f>
        <v>0</v>
      </c>
      <c r="D103" s="25" t="s">
        <v>25</v>
      </c>
      <c r="E103" s="90"/>
      <c r="F103" s="25" t="s">
        <v>25</v>
      </c>
      <c r="G103" s="90"/>
      <c r="H103" s="25" t="s">
        <v>25</v>
      </c>
      <c r="I103" s="90"/>
      <c r="J103" s="25" t="s">
        <v>25</v>
      </c>
      <c r="K103" s="90"/>
      <c r="L103" s="25" t="s">
        <v>25</v>
      </c>
      <c r="M103" s="90"/>
      <c r="N103" s="25" t="s">
        <v>25</v>
      </c>
      <c r="O103" s="90"/>
      <c r="P103" s="25" t="s">
        <v>25</v>
      </c>
      <c r="Q103" s="90"/>
      <c r="R103" s="25" t="s">
        <v>25</v>
      </c>
      <c r="S103" s="90"/>
      <c r="T103" s="25" t="s">
        <v>25</v>
      </c>
      <c r="U103" s="94"/>
      <c r="V103" s="13"/>
    </row>
    <row r="104" spans="1:22" ht="16" thickBot="1" x14ac:dyDescent="0.4">
      <c r="A104" s="226"/>
      <c r="B104" s="228"/>
      <c r="C104" s="267"/>
      <c r="D104" s="9" t="s">
        <v>26</v>
      </c>
      <c r="E104" s="33">
        <f>IF(B103&gt;'Rates Table'!C12,0,E103*(C103*1.5))</f>
        <v>0</v>
      </c>
      <c r="F104" s="9" t="s">
        <v>26</v>
      </c>
      <c r="G104" s="33">
        <f>IF(B103&gt;'Rates Table'!F12,0,G103*(C103*1.5))</f>
        <v>0</v>
      </c>
      <c r="H104" s="9" t="s">
        <v>26</v>
      </c>
      <c r="I104" s="33">
        <f>IF(B103&gt;'Rates Table'!I12,0,I103*(C103*1.5))</f>
        <v>0</v>
      </c>
      <c r="J104" s="9" t="s">
        <v>26</v>
      </c>
      <c r="K104" s="33">
        <f>IF(B103&gt;'Rates Table'!L12,0,K103*(C103*1.5))</f>
        <v>0</v>
      </c>
      <c r="L104" s="9" t="s">
        <v>26</v>
      </c>
      <c r="M104" s="33">
        <f>IF(B103&gt;'Rates Table'!O12,0,M103*(C103*1.5))</f>
        <v>0</v>
      </c>
      <c r="N104" s="9" t="s">
        <v>26</v>
      </c>
      <c r="O104" s="33">
        <f>IF(B103&gt;'Rates Table'!R12,0,O103*(C103*1.5))</f>
        <v>0</v>
      </c>
      <c r="P104" s="9" t="s">
        <v>26</v>
      </c>
      <c r="Q104" s="33">
        <f>IF(B103&gt;'Rates Table'!U12,0,Q103*(C103*1.5))</f>
        <v>0</v>
      </c>
      <c r="R104" s="9" t="s">
        <v>26</v>
      </c>
      <c r="S104" s="33">
        <f>IF(B103&gt;'Rates Table'!X12,0,S103*(C103*1.5))</f>
        <v>0</v>
      </c>
      <c r="T104" s="9" t="s">
        <v>26</v>
      </c>
      <c r="U104" s="66">
        <f>IF(B103&gt;'Rates Table'!AA12,0,U103*(C103*1.5))</f>
        <v>0</v>
      </c>
      <c r="V104" s="13"/>
    </row>
    <row r="105" spans="1:22" ht="16" thickTop="1" x14ac:dyDescent="0.35">
      <c r="A105" s="221"/>
      <c r="B105" s="223"/>
      <c r="C105" s="266">
        <f>B105/2080</f>
        <v>0</v>
      </c>
      <c r="D105" s="25" t="s">
        <v>25</v>
      </c>
      <c r="E105" s="89"/>
      <c r="F105" s="17" t="s">
        <v>25</v>
      </c>
      <c r="G105" s="89"/>
      <c r="H105" s="17" t="s">
        <v>25</v>
      </c>
      <c r="I105" s="89"/>
      <c r="J105" s="17" t="s">
        <v>25</v>
      </c>
      <c r="K105" s="89"/>
      <c r="L105" s="17" t="s">
        <v>25</v>
      </c>
      <c r="M105" s="89"/>
      <c r="N105" s="17" t="s">
        <v>25</v>
      </c>
      <c r="O105" s="89"/>
      <c r="P105" s="17" t="s">
        <v>25</v>
      </c>
      <c r="Q105" s="89"/>
      <c r="R105" s="17" t="s">
        <v>25</v>
      </c>
      <c r="S105" s="89"/>
      <c r="T105" s="17" t="s">
        <v>25</v>
      </c>
      <c r="U105" s="93"/>
      <c r="V105" s="13"/>
    </row>
    <row r="106" spans="1:22" ht="16" thickBot="1" x14ac:dyDescent="0.4">
      <c r="A106" s="222"/>
      <c r="B106" s="224"/>
      <c r="C106" s="267"/>
      <c r="D106" s="9" t="s">
        <v>26</v>
      </c>
      <c r="E106" s="33">
        <f>IF(B105&gt;'Rates Table'!C12,0,E105*(C105*1.5))</f>
        <v>0</v>
      </c>
      <c r="F106" s="9" t="s">
        <v>26</v>
      </c>
      <c r="G106" s="33">
        <f>IF(B105&gt;'Rates Table'!F12,0,G105*(C105*1.5))</f>
        <v>0</v>
      </c>
      <c r="H106" s="9" t="s">
        <v>26</v>
      </c>
      <c r="I106" s="33">
        <f>IF(B105&gt;'Rates Table'!I12,0,I105*(C105*1.5))</f>
        <v>0</v>
      </c>
      <c r="J106" s="9" t="s">
        <v>26</v>
      </c>
      <c r="K106" s="33">
        <f>IF(B105&gt;'Rates Table'!L12,0,K105*(C105*1.5))</f>
        <v>0</v>
      </c>
      <c r="L106" s="9" t="s">
        <v>26</v>
      </c>
      <c r="M106" s="33">
        <f>IF(B105&gt;'Rates Table'!O12,0,M105*(C105*1.5))</f>
        <v>0</v>
      </c>
      <c r="N106" s="9" t="s">
        <v>26</v>
      </c>
      <c r="O106" s="33">
        <f>IF(B105&gt;'Rates Table'!R12,0,O105*(C105*1.5))</f>
        <v>0</v>
      </c>
      <c r="P106" s="9" t="s">
        <v>26</v>
      </c>
      <c r="Q106" s="33">
        <f>IF(B105&gt;'Rates Table'!U12,0,Q105*(C105*1.5))</f>
        <v>0</v>
      </c>
      <c r="R106" s="9" t="s">
        <v>26</v>
      </c>
      <c r="S106" s="33">
        <f>IF(B105&gt;'Rates Table'!X12,0,S105*(C105*1.5))</f>
        <v>0</v>
      </c>
      <c r="T106" s="9" t="s">
        <v>26</v>
      </c>
      <c r="U106" s="66">
        <f>IF(B105&gt;'Rates Table'!AA12,0,U105*(C105*1.5))</f>
        <v>0</v>
      </c>
      <c r="V106" s="13"/>
    </row>
    <row r="107" spans="1:22" ht="16" thickTop="1" x14ac:dyDescent="0.35">
      <c r="A107" s="225"/>
      <c r="B107" s="227"/>
      <c r="C107" s="266">
        <f t="shared" ref="C107" si="40">B107/2080</f>
        <v>0</v>
      </c>
      <c r="D107" s="25" t="s">
        <v>25</v>
      </c>
      <c r="E107" s="90"/>
      <c r="F107" s="25" t="s">
        <v>25</v>
      </c>
      <c r="G107" s="90"/>
      <c r="H107" s="25" t="s">
        <v>25</v>
      </c>
      <c r="I107" s="90"/>
      <c r="J107" s="25" t="s">
        <v>25</v>
      </c>
      <c r="K107" s="90"/>
      <c r="L107" s="25" t="s">
        <v>25</v>
      </c>
      <c r="M107" s="90"/>
      <c r="N107" s="25" t="s">
        <v>25</v>
      </c>
      <c r="O107" s="90"/>
      <c r="P107" s="25" t="s">
        <v>25</v>
      </c>
      <c r="Q107" s="90"/>
      <c r="R107" s="25" t="s">
        <v>25</v>
      </c>
      <c r="S107" s="90"/>
      <c r="T107" s="25" t="s">
        <v>25</v>
      </c>
      <c r="U107" s="94"/>
      <c r="V107" s="13"/>
    </row>
    <row r="108" spans="1:22" ht="16" thickBot="1" x14ac:dyDescent="0.4">
      <c r="A108" s="226"/>
      <c r="B108" s="228"/>
      <c r="C108" s="267"/>
      <c r="D108" s="9" t="s">
        <v>26</v>
      </c>
      <c r="E108" s="33">
        <f>IF(B107&gt;'Rates Table'!C12,0,E107*(C107*1.5))</f>
        <v>0</v>
      </c>
      <c r="F108" s="9" t="s">
        <v>26</v>
      </c>
      <c r="G108" s="33">
        <f>IF(B107&gt;'Rates Table'!F12,0,G107*(C107*1.5))</f>
        <v>0</v>
      </c>
      <c r="H108" s="9" t="s">
        <v>26</v>
      </c>
      <c r="I108" s="33">
        <f>IF(B107&gt;'Rates Table'!I12,0,I107*(C107*1.5))</f>
        <v>0</v>
      </c>
      <c r="J108" s="9" t="s">
        <v>26</v>
      </c>
      <c r="K108" s="33">
        <f>IF(B107&gt;'Rates Table'!L12,0,K107*(C107*1.5))</f>
        <v>0</v>
      </c>
      <c r="L108" s="9" t="s">
        <v>26</v>
      </c>
      <c r="M108" s="33">
        <f>IF(B107&gt;'Rates Table'!O12,0,M107*(C107*1.5))</f>
        <v>0</v>
      </c>
      <c r="N108" s="9" t="s">
        <v>26</v>
      </c>
      <c r="O108" s="33">
        <f>IF(B107&gt;'Rates Table'!R12,0,O107*(C107*1.5))</f>
        <v>0</v>
      </c>
      <c r="P108" s="9" t="s">
        <v>26</v>
      </c>
      <c r="Q108" s="33">
        <f>IF(B107&gt;'Rates Table'!U12,0,Q107*(C107*1.5))</f>
        <v>0</v>
      </c>
      <c r="R108" s="9" t="s">
        <v>26</v>
      </c>
      <c r="S108" s="33">
        <f>IF(B107&gt;'Rates Table'!X12,0,S107*(C107*1.5))</f>
        <v>0</v>
      </c>
      <c r="T108" s="9" t="s">
        <v>26</v>
      </c>
      <c r="U108" s="66">
        <f>IF(B107&gt;'Rates Table'!AA12,0,U107*(C107*1.5))</f>
        <v>0</v>
      </c>
      <c r="V108" s="13"/>
    </row>
    <row r="109" spans="1:22" ht="9" customHeight="1" thickTop="1" thickBot="1" x14ac:dyDescent="0.4">
      <c r="A109" s="273"/>
      <c r="B109" s="273"/>
      <c r="C109" s="273"/>
      <c r="D109" s="273"/>
      <c r="E109" s="273"/>
      <c r="F109" s="273"/>
      <c r="G109" s="273"/>
      <c r="H109" s="273"/>
      <c r="I109" s="273"/>
      <c r="J109" s="273"/>
      <c r="K109" s="273"/>
      <c r="L109" s="273"/>
      <c r="M109" s="273"/>
      <c r="N109" s="273"/>
      <c r="O109" s="273"/>
      <c r="P109" s="273"/>
      <c r="Q109" s="273"/>
      <c r="R109" s="273"/>
      <c r="S109" s="273"/>
      <c r="T109" s="273"/>
      <c r="U109" s="273"/>
      <c r="V109" s="13"/>
    </row>
    <row r="110" spans="1:22" ht="16.5" thickTop="1" thickBot="1" x14ac:dyDescent="0.4">
      <c r="A110" s="142"/>
      <c r="B110" s="142"/>
      <c r="C110" s="142"/>
      <c r="D110" s="142"/>
      <c r="E110" s="143" t="s">
        <v>3</v>
      </c>
      <c r="F110" s="144"/>
      <c r="G110" s="145" t="s">
        <v>4</v>
      </c>
      <c r="H110" s="145"/>
      <c r="I110" s="145" t="s">
        <v>5</v>
      </c>
      <c r="J110" s="145"/>
      <c r="K110" s="145" t="s">
        <v>6</v>
      </c>
      <c r="L110" s="145"/>
      <c r="M110" s="145" t="s">
        <v>7</v>
      </c>
      <c r="N110" s="145"/>
      <c r="O110" s="145" t="s">
        <v>8</v>
      </c>
      <c r="P110" s="145"/>
      <c r="Q110" s="145" t="s">
        <v>9</v>
      </c>
      <c r="R110" s="145"/>
      <c r="S110" s="145" t="s">
        <v>10</v>
      </c>
      <c r="T110" s="145"/>
      <c r="U110" s="146" t="s">
        <v>11</v>
      </c>
      <c r="V110" s="13"/>
    </row>
    <row r="111" spans="1:22" ht="19.5" customHeight="1" thickTop="1" x14ac:dyDescent="0.35">
      <c r="A111" s="274" t="s">
        <v>27</v>
      </c>
      <c r="B111" s="275"/>
      <c r="C111" s="276"/>
      <c r="D111" s="61" t="s">
        <v>25</v>
      </c>
      <c r="E111" s="68">
        <f>SUMIFS(E9:E108, E9:E108, "&gt;1", D9:D108, "Hours")</f>
        <v>0</v>
      </c>
      <c r="F111" s="68">
        <f t="shared" ref="F111:T111" si="41">SUMIFS(F9:F68, F9:F68, "&gt;1", E9:E68, "Hours")</f>
        <v>0</v>
      </c>
      <c r="G111" s="91">
        <f>SUMIFS(G9:G108, G9:G108, "&gt;1", F9:F108, "Hours")</f>
        <v>0</v>
      </c>
      <c r="H111" s="91">
        <f t="shared" si="41"/>
        <v>0</v>
      </c>
      <c r="I111" s="91">
        <f>SUMIFS(I9:I108, I9:I108, "&gt;1", H9:H108, "Hours")</f>
        <v>0</v>
      </c>
      <c r="J111" s="91">
        <f t="shared" si="41"/>
        <v>0</v>
      </c>
      <c r="K111" s="91">
        <f>SUMIFS(K9:K108, K9:K108, "&gt;1", J9:J108, "Hours")</f>
        <v>0</v>
      </c>
      <c r="L111" s="91">
        <f t="shared" si="41"/>
        <v>0</v>
      </c>
      <c r="M111" s="91">
        <f>SUMIFS(M9:M108, M9:M108, "&gt;1", L9:L108, "Hours")</f>
        <v>0</v>
      </c>
      <c r="N111" s="91">
        <f t="shared" si="41"/>
        <v>0</v>
      </c>
      <c r="O111" s="91">
        <f>SUMIFS(O9:O108, O9:O108, "&gt;1", N9:N108, "Hours")</f>
        <v>0</v>
      </c>
      <c r="P111" s="91">
        <f t="shared" si="41"/>
        <v>0</v>
      </c>
      <c r="Q111" s="91">
        <f>SUMIFS(Q9:Q108, Q9:Q108, "&gt;1", P9:P108, "Hours")</f>
        <v>0</v>
      </c>
      <c r="R111" s="91">
        <f t="shared" si="41"/>
        <v>0</v>
      </c>
      <c r="S111" s="91">
        <f>SUMIFS(S9:S108, S9:S108, "&gt;1", R9:R108, "Hours")</f>
        <v>0</v>
      </c>
      <c r="T111" s="91">
        <f t="shared" si="41"/>
        <v>0</v>
      </c>
      <c r="U111" s="92">
        <f>SUMIFS(U9:U108, U9:U108, "&gt;1", T9:T108, "Hours")</f>
        <v>0</v>
      </c>
      <c r="V111" s="13"/>
    </row>
    <row r="112" spans="1:22" ht="24" customHeight="1" thickBot="1" x14ac:dyDescent="0.4">
      <c r="A112" s="277"/>
      <c r="B112" s="278"/>
      <c r="C112" s="279"/>
      <c r="D112" s="62" t="s">
        <v>26</v>
      </c>
      <c r="E112" s="53">
        <f>SUMIFS(E10:E108, E10:E108, "&gt;1", D10:D108, "Expense")</f>
        <v>0</v>
      </c>
      <c r="F112" s="53">
        <f t="shared" ref="F112:T112" si="42">SUMIFS(F10:F111, F10:F111, "&gt;1", E10:E111, "Expense")</f>
        <v>0</v>
      </c>
      <c r="G112" s="53">
        <f>SUMIFS(G10:G108, G10:G108, "&gt;1", F10:F108, "Expense")</f>
        <v>0</v>
      </c>
      <c r="H112" s="53">
        <f t="shared" si="42"/>
        <v>0</v>
      </c>
      <c r="I112" s="53">
        <f>SUMIFS(I10:I108, I10:I108, "&gt;1", H10:H108, "Expense")</f>
        <v>0</v>
      </c>
      <c r="J112" s="53">
        <f t="shared" si="42"/>
        <v>0</v>
      </c>
      <c r="K112" s="53">
        <f>SUMIFS(K10:K108, K10:K108, "&gt;1", J10:J108, "Expense")</f>
        <v>0</v>
      </c>
      <c r="L112" s="53">
        <f t="shared" si="42"/>
        <v>0</v>
      </c>
      <c r="M112" s="53">
        <f>SUMIFS(M10:M108, M10:M108, "&gt;1", L10:L108, "Expense")</f>
        <v>0</v>
      </c>
      <c r="N112" s="53">
        <f t="shared" si="42"/>
        <v>0</v>
      </c>
      <c r="O112" s="53">
        <f>SUMIFS(O10:O108, O10:O108, "&gt;1", N10:N108, "Expense")</f>
        <v>0</v>
      </c>
      <c r="P112" s="53">
        <f t="shared" si="42"/>
        <v>0</v>
      </c>
      <c r="Q112" s="53">
        <f>SUMIFS(Q10:Q108, Q10:Q108, "&gt;1", P10:P108, "Expense")</f>
        <v>0</v>
      </c>
      <c r="R112" s="53">
        <f t="shared" si="42"/>
        <v>0</v>
      </c>
      <c r="S112" s="53">
        <f>SUMIFS(S10:S108, S10:S108, "&gt;1", R10:R108, "Expense")</f>
        <v>0</v>
      </c>
      <c r="T112" s="53">
        <f t="shared" si="42"/>
        <v>0</v>
      </c>
      <c r="U112" s="54">
        <f>SUMIFS(U10:U108, U10:U108, "&gt;1", T10:T108, "Expense")</f>
        <v>0</v>
      </c>
      <c r="V112" s="13"/>
    </row>
    <row r="113" spans="1:21" ht="16" thickTop="1" x14ac:dyDescent="0.35">
      <c r="A113" s="10"/>
      <c r="B113" s="10"/>
      <c r="C113" s="10"/>
      <c r="D113" s="10"/>
      <c r="E113" s="12"/>
      <c r="F113" s="12"/>
      <c r="G113" s="12"/>
      <c r="H113" s="12"/>
      <c r="I113" s="12"/>
      <c r="J113" s="12"/>
      <c r="K113" s="12"/>
      <c r="L113" s="12"/>
      <c r="M113" s="12"/>
      <c r="N113" s="12"/>
      <c r="O113" s="12"/>
      <c r="P113" s="12"/>
      <c r="Q113" s="12"/>
      <c r="R113" s="12"/>
      <c r="S113" s="12"/>
      <c r="T113" s="12"/>
      <c r="U113" s="12"/>
    </row>
    <row r="114" spans="1:21" x14ac:dyDescent="0.35">
      <c r="A114" s="251" t="s">
        <v>65</v>
      </c>
      <c r="B114" s="252"/>
      <c r="C114" s="252"/>
      <c r="D114" s="253"/>
    </row>
  </sheetData>
  <sheetProtection algorithmName="SHA-512" hashValue="fQnD5cgBCvmkgo385vjnwZlrwQ0XW/0tqEeJqaU4F43G3DJuuf0zMsC4UMIpO8mbLj3u6TdRg9Jm1KeQGbncHg==" saltValue="rfBX8yp93O8Xo9KtzeUfnw==" spinCount="100000" sheet="1" objects="1" scenarios="1"/>
  <mergeCells count="159">
    <mergeCell ref="A1:B1"/>
    <mergeCell ref="C1:U1"/>
    <mergeCell ref="A2:U2"/>
    <mergeCell ref="A105:A106"/>
    <mergeCell ref="B105:B106"/>
    <mergeCell ref="C105:C106"/>
    <mergeCell ref="A107:A108"/>
    <mergeCell ref="B107:B108"/>
    <mergeCell ref="C107:C108"/>
    <mergeCell ref="A101:A102"/>
    <mergeCell ref="B101:B102"/>
    <mergeCell ref="C101:C102"/>
    <mergeCell ref="A103:A104"/>
    <mergeCell ref="B103:B104"/>
    <mergeCell ref="C103:C104"/>
    <mergeCell ref="A97:A98"/>
    <mergeCell ref="B97:B98"/>
    <mergeCell ref="C97:C98"/>
    <mergeCell ref="A99:A100"/>
    <mergeCell ref="B99:B100"/>
    <mergeCell ref="C99:C100"/>
    <mergeCell ref="A93:A94"/>
    <mergeCell ref="B93:B94"/>
    <mergeCell ref="C93:C94"/>
    <mergeCell ref="A95:A96"/>
    <mergeCell ref="B95:B96"/>
    <mergeCell ref="C95:C96"/>
    <mergeCell ref="A89:A90"/>
    <mergeCell ref="B89:B90"/>
    <mergeCell ref="C89:C90"/>
    <mergeCell ref="A91:A92"/>
    <mergeCell ref="B91:B92"/>
    <mergeCell ref="C91:C92"/>
    <mergeCell ref="A87:A88"/>
    <mergeCell ref="B87:B88"/>
    <mergeCell ref="C87:C88"/>
    <mergeCell ref="A81:A82"/>
    <mergeCell ref="B81:B82"/>
    <mergeCell ref="C81:C82"/>
    <mergeCell ref="A83:A84"/>
    <mergeCell ref="B83:B84"/>
    <mergeCell ref="C83:C84"/>
    <mergeCell ref="A69:A70"/>
    <mergeCell ref="B69:B70"/>
    <mergeCell ref="C69:C70"/>
    <mergeCell ref="A71:A72"/>
    <mergeCell ref="B71:B72"/>
    <mergeCell ref="C71:C72"/>
    <mergeCell ref="A114:D114"/>
    <mergeCell ref="A109:U109"/>
    <mergeCell ref="A111:C112"/>
    <mergeCell ref="A77:A78"/>
    <mergeCell ref="B77:B78"/>
    <mergeCell ref="C77:C78"/>
    <mergeCell ref="A79:A80"/>
    <mergeCell ref="B79:B80"/>
    <mergeCell ref="C79:C80"/>
    <mergeCell ref="A73:A74"/>
    <mergeCell ref="B73:B74"/>
    <mergeCell ref="C73:C74"/>
    <mergeCell ref="A75:A76"/>
    <mergeCell ref="B75:B76"/>
    <mergeCell ref="C75:C76"/>
    <mergeCell ref="A85:A86"/>
    <mergeCell ref="B85:B86"/>
    <mergeCell ref="C85:C86"/>
    <mergeCell ref="A3:U3"/>
    <mergeCell ref="A4:C6"/>
    <mergeCell ref="A13:A14"/>
    <mergeCell ref="C13:C14"/>
    <mergeCell ref="A7:U7"/>
    <mergeCell ref="B9:B10"/>
    <mergeCell ref="B13:B14"/>
    <mergeCell ref="B11:B12"/>
    <mergeCell ref="A9:A10"/>
    <mergeCell ref="C9:C10"/>
    <mergeCell ref="A11:A12"/>
    <mergeCell ref="C11:C12"/>
    <mergeCell ref="A15:A16"/>
    <mergeCell ref="C15:C16"/>
    <mergeCell ref="A17:A18"/>
    <mergeCell ref="C17:C18"/>
    <mergeCell ref="A19:A20"/>
    <mergeCell ref="C19:C20"/>
    <mergeCell ref="B19:B20"/>
    <mergeCell ref="B17:B18"/>
    <mergeCell ref="B15:B16"/>
    <mergeCell ref="A21:A22"/>
    <mergeCell ref="C21:C22"/>
    <mergeCell ref="A23:A24"/>
    <mergeCell ref="C23:C24"/>
    <mergeCell ref="A25:A26"/>
    <mergeCell ref="C25:C26"/>
    <mergeCell ref="B25:B26"/>
    <mergeCell ref="B23:B24"/>
    <mergeCell ref="B21:B22"/>
    <mergeCell ref="A27:A28"/>
    <mergeCell ref="C27:C28"/>
    <mergeCell ref="A29:A30"/>
    <mergeCell ref="C29:C30"/>
    <mergeCell ref="A31:A32"/>
    <mergeCell ref="C31:C32"/>
    <mergeCell ref="B31:B32"/>
    <mergeCell ref="B29:B30"/>
    <mergeCell ref="B27:B28"/>
    <mergeCell ref="A33:A34"/>
    <mergeCell ref="C33:C34"/>
    <mergeCell ref="A35:A36"/>
    <mergeCell ref="C35:C36"/>
    <mergeCell ref="A37:A38"/>
    <mergeCell ref="C37:C38"/>
    <mergeCell ref="B33:B34"/>
    <mergeCell ref="B35:B36"/>
    <mergeCell ref="B37:B38"/>
    <mergeCell ref="A39:A40"/>
    <mergeCell ref="C39:C40"/>
    <mergeCell ref="A41:A42"/>
    <mergeCell ref="C41:C42"/>
    <mergeCell ref="A43:A44"/>
    <mergeCell ref="C43:C44"/>
    <mergeCell ref="B39:B40"/>
    <mergeCell ref="B41:B42"/>
    <mergeCell ref="B43:B44"/>
    <mergeCell ref="A45:A46"/>
    <mergeCell ref="C45:C46"/>
    <mergeCell ref="A47:A48"/>
    <mergeCell ref="C47:C48"/>
    <mergeCell ref="A49:A50"/>
    <mergeCell ref="C49:C50"/>
    <mergeCell ref="B49:B50"/>
    <mergeCell ref="B45:B46"/>
    <mergeCell ref="B47:B48"/>
    <mergeCell ref="A51:A52"/>
    <mergeCell ref="C51:C52"/>
    <mergeCell ref="A53:A54"/>
    <mergeCell ref="C53:C54"/>
    <mergeCell ref="A55:A56"/>
    <mergeCell ref="C55:C56"/>
    <mergeCell ref="B51:B52"/>
    <mergeCell ref="B53:B54"/>
    <mergeCell ref="B55:B56"/>
    <mergeCell ref="A57:A58"/>
    <mergeCell ref="C57:C58"/>
    <mergeCell ref="A59:A60"/>
    <mergeCell ref="C59:C60"/>
    <mergeCell ref="A61:A62"/>
    <mergeCell ref="C61:C62"/>
    <mergeCell ref="B57:B58"/>
    <mergeCell ref="B59:B60"/>
    <mergeCell ref="B61:B62"/>
    <mergeCell ref="A63:A64"/>
    <mergeCell ref="C63:C64"/>
    <mergeCell ref="A65:A66"/>
    <mergeCell ref="C65:C66"/>
    <mergeCell ref="A67:A68"/>
    <mergeCell ref="C67:C68"/>
    <mergeCell ref="B63:B64"/>
    <mergeCell ref="B65:B66"/>
    <mergeCell ref="B67:B68"/>
  </mergeCells>
  <conditionalFormatting sqref="E68:U68 E66:U66 E64:U64 E62:U62 E60:U60 E58:U58 E56:U56 E54:U54 E52:U52 E50:U50 E48:U48 E46:U46 E44:U44 E42:U42 E40:U40 E38:U38 E36:U36 E34:U34 E32:U32 E30:U30 E28:U28 E26:U26 E24:U24 E22:U22 E20:U20 E18:U18 E16:U16 E14:U14 E12:U12 E10:U10 E70:U70 E72:U72 E74:U74 E76:U76 E78:U78 E80:U80 E82:U82 E84:U84 E86:U86 E88:U88 E90:U90 E92:U92 E94:U94 E96:U96 E98:U98 E100:U100 E102:U102 E104:U104 E106:U106 E108:U108">
    <cfRule type="colorScale" priority="1">
      <colorScale>
        <cfvo type="num" val="0"/>
        <cfvo type="num" val="1"/>
        <color rgb="FF63BE7B"/>
        <color rgb="FFF8696B"/>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AD077-667F-429E-936D-A423D703469D}">
  <sheetPr>
    <tabColor rgb="FFDCDDDE"/>
  </sheetPr>
  <dimension ref="A1:CE12"/>
  <sheetViews>
    <sheetView zoomScaleNormal="100" workbookViewId="0">
      <selection activeCell="A13" sqref="A13"/>
    </sheetView>
  </sheetViews>
  <sheetFormatPr defaultRowHeight="15.5" x14ac:dyDescent="0.35"/>
  <cols>
    <col min="1" max="1" width="11.33203125" customWidth="1"/>
    <col min="2" max="2" width="6" customWidth="1"/>
    <col min="3" max="3" width="6.5" customWidth="1"/>
    <col min="5" max="7" width="14.08203125" customWidth="1"/>
    <col min="8" max="13" width="14.08203125" bestFit="1" customWidth="1"/>
  </cols>
  <sheetData>
    <row r="1" spans="1:83" s="1" customFormat="1" ht="59.5" customHeight="1" thickTop="1" thickBot="1" x14ac:dyDescent="0.4">
      <c r="A1" s="284" t="s">
        <v>53</v>
      </c>
      <c r="B1" s="285"/>
      <c r="C1" s="147" t="s">
        <v>59</v>
      </c>
      <c r="D1" s="148"/>
      <c r="E1" s="148"/>
      <c r="F1" s="148"/>
      <c r="G1" s="148"/>
      <c r="H1" s="148"/>
      <c r="I1" s="148"/>
      <c r="J1" s="148"/>
      <c r="K1" s="148"/>
      <c r="L1" s="148"/>
      <c r="M1" s="149"/>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row>
    <row r="2" spans="1:83" ht="9.75" customHeight="1" thickTop="1" thickBot="1" x14ac:dyDescent="0.4">
      <c r="A2" s="165"/>
      <c r="B2" s="165"/>
      <c r="C2" s="165"/>
      <c r="D2" s="165"/>
      <c r="E2" s="165"/>
      <c r="F2" s="165"/>
      <c r="G2" s="165"/>
      <c r="H2" s="165"/>
      <c r="I2" s="165"/>
      <c r="J2" s="165"/>
      <c r="K2" s="165"/>
      <c r="L2" s="165"/>
      <c r="M2" s="165"/>
    </row>
    <row r="3" spans="1:83" ht="19.5" thickTop="1" thickBot="1" x14ac:dyDescent="0.5">
      <c r="A3" s="288" t="s">
        <v>29</v>
      </c>
      <c r="B3" s="289"/>
      <c r="C3" s="289"/>
      <c r="D3" s="289"/>
      <c r="E3" s="289"/>
      <c r="F3" s="289"/>
      <c r="G3" s="289"/>
      <c r="H3" s="289"/>
      <c r="I3" s="289"/>
      <c r="J3" s="289"/>
      <c r="K3" s="289"/>
      <c r="L3" s="289"/>
      <c r="M3" s="290"/>
    </row>
    <row r="4" spans="1:83" ht="39.75" customHeight="1" thickTop="1" x14ac:dyDescent="0.35">
      <c r="A4" s="292" t="s">
        <v>28</v>
      </c>
      <c r="B4" s="293"/>
      <c r="C4" s="294"/>
      <c r="D4" s="69" t="s">
        <v>21</v>
      </c>
      <c r="E4" s="70" t="s">
        <v>3</v>
      </c>
      <c r="F4" s="71" t="s">
        <v>4</v>
      </c>
      <c r="G4" s="71" t="s">
        <v>5</v>
      </c>
      <c r="H4" s="71" t="s">
        <v>6</v>
      </c>
      <c r="I4" s="71" t="s">
        <v>7</v>
      </c>
      <c r="J4" s="71" t="s">
        <v>8</v>
      </c>
      <c r="K4" s="71" t="s">
        <v>9</v>
      </c>
      <c r="L4" s="71" t="s">
        <v>10</v>
      </c>
      <c r="M4" s="72" t="s">
        <v>11</v>
      </c>
    </row>
    <row r="5" spans="1:83" ht="15.75" customHeight="1" x14ac:dyDescent="0.35">
      <c r="A5" s="295"/>
      <c r="B5" s="244"/>
      <c r="C5" s="296"/>
      <c r="D5" s="58" t="s">
        <v>0</v>
      </c>
      <c r="E5" s="57">
        <f>'Rates Table'!B12</f>
        <v>675</v>
      </c>
      <c r="F5" s="57">
        <f>'Rates Table'!E12</f>
        <v>821.4</v>
      </c>
      <c r="G5" s="57">
        <f>'Rates Table'!H12</f>
        <v>1014.3000000000001</v>
      </c>
      <c r="H5" s="57">
        <f>'Rates Table'!K12</f>
        <v>1101.8000000000002</v>
      </c>
      <c r="I5" s="57">
        <f>'Rates Table'!N12</f>
        <v>1302.4000000000001</v>
      </c>
      <c r="J5" s="67">
        <f>'Rates Table'!Q12</f>
        <v>1337.6</v>
      </c>
      <c r="K5" s="67">
        <f>'Rates Table'!T12</f>
        <v>1538.1</v>
      </c>
      <c r="L5" s="67">
        <f>'Rates Table'!W12</f>
        <v>1568.7</v>
      </c>
      <c r="M5" s="73">
        <f>'Rates Table'!Z12</f>
        <v>1780</v>
      </c>
    </row>
    <row r="6" spans="1:83" ht="15.75" customHeight="1" thickBot="1" x14ac:dyDescent="0.4">
      <c r="A6" s="297"/>
      <c r="B6" s="298"/>
      <c r="C6" s="299"/>
      <c r="D6" s="74" t="s">
        <v>1</v>
      </c>
      <c r="E6" s="75">
        <f>'Rates Table'!C12</f>
        <v>35100</v>
      </c>
      <c r="F6" s="75">
        <f>'Rates Table'!F12</f>
        <v>42712.800000000003</v>
      </c>
      <c r="G6" s="75">
        <f>'Rates Table'!I12</f>
        <v>52743.600000000006</v>
      </c>
      <c r="H6" s="75">
        <f>'Rates Table'!L12</f>
        <v>57293.600000000006</v>
      </c>
      <c r="I6" s="75">
        <f>'Rates Table'!O12</f>
        <v>67724.800000000003</v>
      </c>
      <c r="J6" s="76">
        <f>'Rates Table'!R12</f>
        <v>69555.199999999997</v>
      </c>
      <c r="K6" s="76">
        <f>'Rates Table'!U12</f>
        <v>79981.2</v>
      </c>
      <c r="L6" s="76">
        <f>'Rates Table'!X12</f>
        <v>81572.400000000009</v>
      </c>
      <c r="M6" s="77">
        <f>'Rates Table'!AA12</f>
        <v>92560</v>
      </c>
    </row>
    <row r="7" spans="1:83" ht="9.75" customHeight="1" thickTop="1" thickBot="1" x14ac:dyDescent="0.4">
      <c r="A7" s="291"/>
      <c r="B7" s="291"/>
      <c r="C7" s="291"/>
      <c r="D7" s="291"/>
      <c r="E7" s="291"/>
      <c r="F7" s="291"/>
      <c r="G7" s="291"/>
      <c r="H7" s="291"/>
      <c r="I7" s="291"/>
      <c r="J7" s="291"/>
      <c r="K7" s="291"/>
      <c r="L7" s="291"/>
      <c r="M7" s="291"/>
    </row>
    <row r="8" spans="1:83" ht="16.5" customHeight="1" thickTop="1" x14ac:dyDescent="0.35">
      <c r="A8" s="300" t="s">
        <v>20</v>
      </c>
      <c r="B8" s="301"/>
      <c r="C8" s="302"/>
      <c r="D8" s="59" t="s">
        <v>0</v>
      </c>
      <c r="E8" s="105">
        <f>'Salary-Exempt'!D113</f>
        <v>0</v>
      </c>
      <c r="F8" s="105">
        <f>'Salary-Exempt'!F113</f>
        <v>0</v>
      </c>
      <c r="G8" s="105">
        <f>'Salary-Exempt'!H113</f>
        <v>0</v>
      </c>
      <c r="H8" s="105">
        <f>'Salary-Exempt'!J113</f>
        <v>0</v>
      </c>
      <c r="I8" s="105">
        <f>'Salary-Exempt'!L113</f>
        <v>0</v>
      </c>
      <c r="J8" s="105">
        <f>'Salary-Exempt'!N113</f>
        <v>0</v>
      </c>
      <c r="K8" s="105">
        <f>'Salary-Exempt'!P113</f>
        <v>0</v>
      </c>
      <c r="L8" s="105">
        <f>'Salary-Exempt'!R113</f>
        <v>0</v>
      </c>
      <c r="M8" s="106">
        <f>'Salary-Exempt'!T113</f>
        <v>0</v>
      </c>
    </row>
    <row r="9" spans="1:83" ht="16" thickBot="1" x14ac:dyDescent="0.4">
      <c r="A9" s="303"/>
      <c r="B9" s="304"/>
      <c r="C9" s="305"/>
      <c r="D9" s="60" t="s">
        <v>1</v>
      </c>
      <c r="E9" s="107">
        <f>'Salary-Exempt'!D114</f>
        <v>0</v>
      </c>
      <c r="F9" s="107">
        <f>'Salary-Exempt'!F114</f>
        <v>0</v>
      </c>
      <c r="G9" s="107">
        <f>'Salary-Exempt'!H114</f>
        <v>0</v>
      </c>
      <c r="H9" s="107">
        <f>'Salary-Exempt'!J114</f>
        <v>0</v>
      </c>
      <c r="I9" s="107">
        <f>'Salary-Exempt'!L114</f>
        <v>0</v>
      </c>
      <c r="J9" s="107">
        <f>'Salary-Exempt'!N114</f>
        <v>0</v>
      </c>
      <c r="K9" s="107">
        <f>'Salary-Exempt'!P114</f>
        <v>0</v>
      </c>
      <c r="L9" s="107">
        <f>'Salary-Exempt'!R114</f>
        <v>0</v>
      </c>
      <c r="M9" s="108">
        <f>'Salary-Exempt'!T114</f>
        <v>0</v>
      </c>
    </row>
    <row r="10" spans="1:83" ht="29.25" customHeight="1" thickTop="1" thickBot="1" x14ac:dyDescent="0.4">
      <c r="A10" s="300" t="s">
        <v>27</v>
      </c>
      <c r="B10" s="301"/>
      <c r="C10" s="302"/>
      <c r="D10" s="79" t="s">
        <v>26</v>
      </c>
      <c r="E10" s="107">
        <f>'Overtime Expense Estimations'!E112</f>
        <v>0</v>
      </c>
      <c r="F10" s="107">
        <f>'Overtime Expense Estimations'!G112</f>
        <v>0</v>
      </c>
      <c r="G10" s="107">
        <f>'Overtime Expense Estimations'!I112</f>
        <v>0</v>
      </c>
      <c r="H10" s="107">
        <f>'Overtime Expense Estimations'!K112</f>
        <v>0</v>
      </c>
      <c r="I10" s="107">
        <f>'Overtime Expense Estimations'!M112</f>
        <v>0</v>
      </c>
      <c r="J10" s="107">
        <f>'Overtime Expense Estimations'!O112</f>
        <v>0</v>
      </c>
      <c r="K10" s="107">
        <f>'Overtime Expense Estimations'!Q112</f>
        <v>0</v>
      </c>
      <c r="L10" s="107">
        <f>'Overtime Expense Estimations'!S112</f>
        <v>0</v>
      </c>
      <c r="M10" s="108">
        <f>'Overtime Expense Estimations'!U112</f>
        <v>0</v>
      </c>
    </row>
    <row r="11" spans="1:83" ht="24.75" customHeight="1" thickTop="1" x14ac:dyDescent="0.35">
      <c r="A11" s="306"/>
      <c r="B11" s="307"/>
      <c r="C11" s="308"/>
      <c r="D11" s="78" t="s">
        <v>25</v>
      </c>
      <c r="E11" s="109">
        <f>'Overtime Expense Estimations'!E111</f>
        <v>0</v>
      </c>
      <c r="F11" s="109">
        <f>'Overtime Expense Estimations'!G111</f>
        <v>0</v>
      </c>
      <c r="G11" s="109">
        <f>'Overtime Expense Estimations'!I111</f>
        <v>0</v>
      </c>
      <c r="H11" s="109">
        <f>'Overtime Expense Estimations'!K111</f>
        <v>0</v>
      </c>
      <c r="I11" s="109">
        <f>'Overtime Expense Estimations'!M111</f>
        <v>0</v>
      </c>
      <c r="J11" s="109">
        <f>'Overtime Expense Estimations'!O111</f>
        <v>0</v>
      </c>
      <c r="K11" s="109">
        <f>'Overtime Expense Estimations'!Q111</f>
        <v>0</v>
      </c>
      <c r="L11" s="109">
        <f>'Overtime Expense Estimations'!S111</f>
        <v>0</v>
      </c>
      <c r="M11" s="110">
        <f>'Overtime Expense Estimations'!U111</f>
        <v>0</v>
      </c>
    </row>
    <row r="12" spans="1:83" x14ac:dyDescent="0.35">
      <c r="A12" s="286" t="s">
        <v>66</v>
      </c>
      <c r="B12" s="287"/>
      <c r="C12" s="287"/>
      <c r="D12" s="287"/>
      <c r="E12" s="287"/>
      <c r="F12" s="287"/>
    </row>
  </sheetData>
  <sheetProtection algorithmName="SHA-512" hashValue="R3V6OSK4N2dbUF03M+YfM0Gao2yF6O6mM3gVFOQiHeqLb7AbVau+cLhi/1cWyxvr6q24iOBaf0PuiI2KA2f2Mw==" saltValue="zah0NC/6ujUuBypsu39P9w==" spinCount="100000" sheet="1" objects="1" scenarios="1"/>
  <mergeCells count="9">
    <mergeCell ref="A1:B1"/>
    <mergeCell ref="C1:M1"/>
    <mergeCell ref="A2:M2"/>
    <mergeCell ref="A12:F12"/>
    <mergeCell ref="A3:M3"/>
    <mergeCell ref="A7:M7"/>
    <mergeCell ref="A4:C6"/>
    <mergeCell ref="A8:C9"/>
    <mergeCell ref="A10:C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 &amp; Instructions</vt:lpstr>
      <vt:lpstr>Rates Table</vt:lpstr>
      <vt:lpstr>&lt;50 employees</vt:lpstr>
      <vt:lpstr>Salary-Exempt</vt:lpstr>
      <vt:lpstr>Overtime Expense Estimations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Jennifer Chang</cp:lastModifiedBy>
  <dcterms:created xsi:type="dcterms:W3CDTF">2020-12-16T02:29:44Z</dcterms:created>
  <dcterms:modified xsi:type="dcterms:W3CDTF">2023-12-05T20:55:27Z</dcterms:modified>
</cp:coreProperties>
</file>